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ntirl-my.sharepoint.com/personal/mruttledge_enterprise-ireland_com/Documents/1 Inspection Templates/New timesheets/"/>
    </mc:Choice>
  </mc:AlternateContent>
  <xr:revisionPtr revIDLastSave="11" documentId="8_{61B683EF-617A-44D9-9A37-601758F23262}" xr6:coauthVersionLast="47" xr6:coauthVersionMax="47" xr10:uidLastSave="{9DC9CEB0-48A9-4C36-A462-6B5F023DB250}"/>
  <bookViews>
    <workbookView xWindow="-28920" yWindow="-120" windowWidth="29040" windowHeight="15840" activeTab="1" xr2:uid="{CEE7B15B-1EA4-448E-8CFC-64E3918F4051}"/>
  </bookViews>
  <sheets>
    <sheet name="FAQ" sheetId="1" r:id="rId1"/>
    <sheet name="Tasks, Summary &amp; Declaration" sheetId="2" r:id="rId2"/>
    <sheet name="1" sheetId="3" r:id="rId3"/>
    <sheet name="2" sheetId="4" r:id="rId4"/>
    <sheet name="3" sheetId="6" r:id="rId5"/>
    <sheet name="4" sheetId="7" r:id="rId6"/>
    <sheet name="5" sheetId="8" r:id="rId7"/>
    <sheet name="6" sheetId="9" r:id="rId8"/>
    <sheet name="7" sheetId="10" r:id="rId9"/>
    <sheet name="8" sheetId="11" r:id="rId10"/>
    <sheet name="9" sheetId="12" r:id="rId11"/>
    <sheet name="10" sheetId="13" r:id="rId12"/>
    <sheet name="11" sheetId="14" r:id="rId13"/>
    <sheet name="12" sheetId="15" r:id="rId14"/>
    <sheet name="13" sheetId="16" r:id="rId15"/>
    <sheet name="14" sheetId="17" r:id="rId16"/>
    <sheet name="15" sheetId="18" r:id="rId17"/>
    <sheet name="16" sheetId="19" r:id="rId18"/>
    <sheet name="17" sheetId="20" r:id="rId19"/>
    <sheet name="18" sheetId="21" r:id="rId20"/>
    <sheet name="19" sheetId="22" r:id="rId21"/>
    <sheet name="20" sheetId="23" r:id="rId22"/>
    <sheet name="21" sheetId="24" r:id="rId23"/>
    <sheet name="22" sheetId="25" r:id="rId24"/>
    <sheet name="23" sheetId="26" r:id="rId25"/>
    <sheet name="24" sheetId="27" r:id="rId26"/>
    <sheet name="25" sheetId="28" r:id="rId27"/>
    <sheet name="26" sheetId="29" r:id="rId28"/>
    <sheet name="27" sheetId="30" r:id="rId29"/>
    <sheet name="28" sheetId="31" r:id="rId30"/>
    <sheet name="29" sheetId="32" r:id="rId31"/>
    <sheet name="30" sheetId="33" r:id="rId32"/>
    <sheet name="31" sheetId="34" r:id="rId33"/>
    <sheet name="32" sheetId="35" r:id="rId34"/>
    <sheet name="33" sheetId="36" r:id="rId35"/>
    <sheet name="34" sheetId="37" r:id="rId36"/>
    <sheet name="35" sheetId="38" r:id="rId37"/>
    <sheet name="36" sheetId="39" r:id="rId38"/>
    <sheet name="37" sheetId="40" r:id="rId39"/>
    <sheet name="38" sheetId="41" r:id="rId40"/>
    <sheet name="39" sheetId="42" r:id="rId41"/>
    <sheet name="40" sheetId="43" r:id="rId42"/>
    <sheet name="41" sheetId="44" r:id="rId43"/>
    <sheet name="42" sheetId="45" r:id="rId44"/>
    <sheet name="43" sheetId="46" r:id="rId45"/>
    <sheet name="44" sheetId="47" r:id="rId46"/>
    <sheet name="45" sheetId="48" r:id="rId47"/>
    <sheet name="46" sheetId="49" r:id="rId48"/>
    <sheet name="47" sheetId="50" r:id="rId49"/>
    <sheet name="48" sheetId="51" r:id="rId50"/>
    <sheet name="49" sheetId="52" r:id="rId51"/>
    <sheet name="50" sheetId="53" r:id="rId52"/>
    <sheet name="51" sheetId="54" r:id="rId53"/>
    <sheet name="52" sheetId="55" r:id="rId54"/>
    <sheet name="53" sheetId="56" r:id="rId55"/>
    <sheet name="Holidays Ireland" sheetId="5" state="hidden" r:id="rId56"/>
  </sheets>
  <definedNames>
    <definedName name="_xlnm.Print_Area" localSheetId="0">FAQ!$A$1:$A$39</definedName>
    <definedName name="_xlnm.Print_Titles" localSheetId="2">'1'!$1:$2</definedName>
    <definedName name="_xlnm.Print_Titles" localSheetId="11">'10'!$1:$2</definedName>
    <definedName name="_xlnm.Print_Titles" localSheetId="12">'11'!$1:$2</definedName>
    <definedName name="_xlnm.Print_Titles" localSheetId="13">'12'!$1:$2</definedName>
    <definedName name="_xlnm.Print_Titles" localSheetId="14">'13'!$1:$2</definedName>
    <definedName name="_xlnm.Print_Titles" localSheetId="15">'14'!$1:$2</definedName>
    <definedName name="_xlnm.Print_Titles" localSheetId="16">'15'!$1:$2</definedName>
    <definedName name="_xlnm.Print_Titles" localSheetId="17">'16'!$1:$2</definedName>
    <definedName name="_xlnm.Print_Titles" localSheetId="18">'17'!$1:$2</definedName>
    <definedName name="_xlnm.Print_Titles" localSheetId="19">'18'!$1:$2</definedName>
    <definedName name="_xlnm.Print_Titles" localSheetId="20">'19'!$1:$2</definedName>
    <definedName name="_xlnm.Print_Titles" localSheetId="3">'2'!$1:$2</definedName>
    <definedName name="_xlnm.Print_Titles" localSheetId="21">'20'!$1:$2</definedName>
    <definedName name="_xlnm.Print_Titles" localSheetId="22">'21'!$1:$2</definedName>
    <definedName name="_xlnm.Print_Titles" localSheetId="23">'22'!$1:$2</definedName>
    <definedName name="_xlnm.Print_Titles" localSheetId="24">'23'!$1:$2</definedName>
    <definedName name="_xlnm.Print_Titles" localSheetId="25">'24'!$1:$2</definedName>
    <definedName name="_xlnm.Print_Titles" localSheetId="26">'25'!$1:$2</definedName>
    <definedName name="_xlnm.Print_Titles" localSheetId="27">'26'!$1:$2</definedName>
    <definedName name="_xlnm.Print_Titles" localSheetId="28">'27'!$1:$2</definedName>
    <definedName name="_xlnm.Print_Titles" localSheetId="29">'28'!$1:$2</definedName>
    <definedName name="_xlnm.Print_Titles" localSheetId="30">'29'!$1:$2</definedName>
    <definedName name="_xlnm.Print_Titles" localSheetId="4">'3'!$1:$2</definedName>
    <definedName name="_xlnm.Print_Titles" localSheetId="31">'30'!$1:$2</definedName>
    <definedName name="_xlnm.Print_Titles" localSheetId="32">'31'!$1:$2</definedName>
    <definedName name="_xlnm.Print_Titles" localSheetId="33">'32'!$1:$2</definedName>
    <definedName name="_xlnm.Print_Titles" localSheetId="34">'33'!$1:$2</definedName>
    <definedName name="_xlnm.Print_Titles" localSheetId="35">'34'!$1:$2</definedName>
    <definedName name="_xlnm.Print_Titles" localSheetId="36">'35'!$1:$2</definedName>
    <definedName name="_xlnm.Print_Titles" localSheetId="37">'36'!$1:$2</definedName>
    <definedName name="_xlnm.Print_Titles" localSheetId="38">'37'!$1:$2</definedName>
    <definedName name="_xlnm.Print_Titles" localSheetId="39">'38'!$1:$2</definedName>
    <definedName name="_xlnm.Print_Titles" localSheetId="40">'39'!$1:$2</definedName>
    <definedName name="_xlnm.Print_Titles" localSheetId="5">'4'!$1:$2</definedName>
    <definedName name="_xlnm.Print_Titles" localSheetId="41">'40'!$1:$2</definedName>
    <definedName name="_xlnm.Print_Titles" localSheetId="42">'41'!$1:$2</definedName>
    <definedName name="_xlnm.Print_Titles" localSheetId="43">'42'!$1:$2</definedName>
    <definedName name="_xlnm.Print_Titles" localSheetId="44">'43'!$1:$2</definedName>
    <definedName name="_xlnm.Print_Titles" localSheetId="45">'44'!$1:$2</definedName>
    <definedName name="_xlnm.Print_Titles" localSheetId="46">'45'!$1:$2</definedName>
    <definedName name="_xlnm.Print_Titles" localSheetId="47">'46'!$1:$2</definedName>
    <definedName name="_xlnm.Print_Titles" localSheetId="48">'47'!$1:$2</definedName>
    <definedName name="_xlnm.Print_Titles" localSheetId="49">'48'!$1:$2</definedName>
    <definedName name="_xlnm.Print_Titles" localSheetId="50">'49'!$1:$2</definedName>
    <definedName name="_xlnm.Print_Titles" localSheetId="6">'5'!$1:$2</definedName>
    <definedName name="_xlnm.Print_Titles" localSheetId="51">'50'!$1:$2</definedName>
    <definedName name="_xlnm.Print_Titles" localSheetId="52">'51'!$1:$2</definedName>
    <definedName name="_xlnm.Print_Titles" localSheetId="53">'52'!$1:$2</definedName>
    <definedName name="_xlnm.Print_Titles" localSheetId="54">'53'!$1:$2</definedName>
    <definedName name="_xlnm.Print_Titles" localSheetId="7">'6'!$1:$2</definedName>
    <definedName name="_xlnm.Print_Titles" localSheetId="8">'7'!$1:$2</definedName>
    <definedName name="_xlnm.Print_Titles" localSheetId="9">'8'!$1:$2</definedName>
    <definedName name="_xlnm.Print_Titles" localSheetId="10">'9'!$1:$2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3" i="56" l="1"/>
  <c r="A44" i="56"/>
  <c r="A45" i="56"/>
  <c r="A46" i="56"/>
  <c r="A47" i="56"/>
  <c r="A48" i="56"/>
  <c r="A49" i="56"/>
  <c r="A50" i="56"/>
  <c r="A43" i="55"/>
  <c r="A44" i="55"/>
  <c r="A45" i="55"/>
  <c r="A46" i="55"/>
  <c r="A47" i="55"/>
  <c r="A48" i="55"/>
  <c r="A49" i="55"/>
  <c r="A50" i="55"/>
  <c r="A43" i="54"/>
  <c r="A44" i="54"/>
  <c r="A45" i="54"/>
  <c r="A46" i="54"/>
  <c r="A47" i="54"/>
  <c r="A48" i="54"/>
  <c r="A49" i="54"/>
  <c r="A50" i="54"/>
  <c r="A43" i="53"/>
  <c r="A44" i="53"/>
  <c r="A45" i="53"/>
  <c r="A46" i="53"/>
  <c r="A47" i="53"/>
  <c r="A48" i="53"/>
  <c r="A49" i="53"/>
  <c r="A50" i="53"/>
  <c r="A43" i="52"/>
  <c r="A44" i="52"/>
  <c r="A45" i="52"/>
  <c r="A46" i="52"/>
  <c r="A47" i="52"/>
  <c r="A48" i="52"/>
  <c r="A49" i="52"/>
  <c r="A50" i="52"/>
  <c r="A43" i="51"/>
  <c r="A44" i="51"/>
  <c r="A45" i="51"/>
  <c r="A46" i="51"/>
  <c r="A47" i="51"/>
  <c r="A48" i="51"/>
  <c r="A49" i="51"/>
  <c r="A50" i="51"/>
  <c r="A43" i="50"/>
  <c r="A44" i="50"/>
  <c r="A45" i="50"/>
  <c r="A46" i="50"/>
  <c r="A47" i="50"/>
  <c r="A48" i="50"/>
  <c r="A49" i="50"/>
  <c r="A50" i="50"/>
  <c r="A43" i="49"/>
  <c r="A44" i="49"/>
  <c r="A45" i="49"/>
  <c r="A46" i="49"/>
  <c r="A47" i="49"/>
  <c r="A48" i="49"/>
  <c r="A49" i="49"/>
  <c r="A50" i="49"/>
  <c r="A43" i="48"/>
  <c r="A44" i="48"/>
  <c r="A45" i="48"/>
  <c r="A46" i="48"/>
  <c r="A47" i="48"/>
  <c r="A48" i="48"/>
  <c r="A49" i="48"/>
  <c r="A50" i="48"/>
  <c r="A43" i="47"/>
  <c r="A44" i="47"/>
  <c r="A45" i="47"/>
  <c r="A46" i="47"/>
  <c r="A47" i="47"/>
  <c r="A48" i="47"/>
  <c r="A49" i="47"/>
  <c r="A50" i="47"/>
  <c r="A43" i="46"/>
  <c r="A44" i="46"/>
  <c r="A45" i="46"/>
  <c r="A46" i="46"/>
  <c r="A47" i="46"/>
  <c r="A48" i="46"/>
  <c r="A49" i="46"/>
  <c r="A50" i="46"/>
  <c r="A43" i="45"/>
  <c r="A44" i="45"/>
  <c r="A45" i="45"/>
  <c r="A46" i="45"/>
  <c r="A47" i="45"/>
  <c r="A48" i="45"/>
  <c r="A49" i="45"/>
  <c r="A50" i="45"/>
  <c r="A43" i="44"/>
  <c r="A44" i="44"/>
  <c r="A45" i="44"/>
  <c r="A46" i="44"/>
  <c r="A47" i="44"/>
  <c r="A48" i="44"/>
  <c r="A49" i="44"/>
  <c r="A50" i="44"/>
  <c r="A43" i="43"/>
  <c r="A44" i="43"/>
  <c r="A45" i="43"/>
  <c r="A46" i="43"/>
  <c r="A47" i="43"/>
  <c r="A48" i="43"/>
  <c r="A49" i="43"/>
  <c r="A50" i="43"/>
  <c r="A43" i="42"/>
  <c r="A44" i="42"/>
  <c r="A45" i="42"/>
  <c r="A46" i="42"/>
  <c r="A47" i="42"/>
  <c r="A48" i="42"/>
  <c r="A49" i="42"/>
  <c r="A50" i="42"/>
  <c r="A43" i="41"/>
  <c r="A44" i="41"/>
  <c r="A45" i="41"/>
  <c r="A46" i="41"/>
  <c r="A47" i="41"/>
  <c r="A48" i="41"/>
  <c r="A49" i="41"/>
  <c r="A50" i="41"/>
  <c r="A43" i="40"/>
  <c r="A44" i="40"/>
  <c r="A45" i="40"/>
  <c r="A46" i="40"/>
  <c r="A47" i="40"/>
  <c r="A48" i="40"/>
  <c r="A49" i="40"/>
  <c r="A50" i="40"/>
  <c r="A43" i="39"/>
  <c r="A44" i="39"/>
  <c r="A45" i="39"/>
  <c r="A46" i="39"/>
  <c r="A47" i="39"/>
  <c r="A48" i="39"/>
  <c r="A49" i="39"/>
  <c r="A50" i="39"/>
  <c r="A43" i="38"/>
  <c r="A44" i="38"/>
  <c r="A45" i="38"/>
  <c r="A46" i="38"/>
  <c r="A47" i="38"/>
  <c r="A48" i="38"/>
  <c r="A49" i="38"/>
  <c r="A50" i="38"/>
  <c r="A43" i="37"/>
  <c r="A44" i="37"/>
  <c r="A45" i="37"/>
  <c r="A46" i="37"/>
  <c r="A47" i="37"/>
  <c r="A48" i="37"/>
  <c r="A49" i="37"/>
  <c r="A50" i="37"/>
  <c r="A43" i="36"/>
  <c r="A44" i="36"/>
  <c r="A45" i="36"/>
  <c r="A46" i="36"/>
  <c r="A47" i="36"/>
  <c r="A48" i="36"/>
  <c r="A49" i="36"/>
  <c r="A50" i="36"/>
  <c r="A43" i="35"/>
  <c r="A44" i="35"/>
  <c r="A45" i="35"/>
  <c r="A46" i="35"/>
  <c r="A47" i="35"/>
  <c r="A48" i="35"/>
  <c r="A49" i="35"/>
  <c r="A50" i="35"/>
  <c r="A43" i="34"/>
  <c r="A44" i="34"/>
  <c r="A45" i="34"/>
  <c r="A46" i="34"/>
  <c r="A47" i="34"/>
  <c r="A48" i="34"/>
  <c r="A49" i="34"/>
  <c r="A50" i="34"/>
  <c r="A43" i="33"/>
  <c r="A44" i="33"/>
  <c r="A45" i="33"/>
  <c r="A46" i="33"/>
  <c r="A47" i="33"/>
  <c r="A48" i="33"/>
  <c r="A49" i="33"/>
  <c r="A50" i="33"/>
  <c r="A43" i="32"/>
  <c r="A44" i="32"/>
  <c r="A45" i="32"/>
  <c r="A46" i="32"/>
  <c r="A47" i="32"/>
  <c r="A48" i="32"/>
  <c r="A49" i="32"/>
  <c r="A50" i="32"/>
  <c r="A43" i="31"/>
  <c r="A44" i="31"/>
  <c r="A45" i="31"/>
  <c r="A46" i="31"/>
  <c r="A47" i="31"/>
  <c r="A48" i="31"/>
  <c r="A49" i="31"/>
  <c r="A50" i="31"/>
  <c r="A43" i="30"/>
  <c r="A44" i="30"/>
  <c r="A45" i="30"/>
  <c r="A46" i="30"/>
  <c r="A47" i="30"/>
  <c r="A48" i="30"/>
  <c r="A49" i="30"/>
  <c r="A50" i="30"/>
  <c r="A43" i="29"/>
  <c r="A44" i="29"/>
  <c r="A45" i="29"/>
  <c r="A46" i="29"/>
  <c r="A47" i="29"/>
  <c r="A48" i="29"/>
  <c r="A49" i="29"/>
  <c r="A50" i="29"/>
  <c r="A43" i="28"/>
  <c r="A44" i="28"/>
  <c r="A45" i="28"/>
  <c r="A46" i="28"/>
  <c r="A47" i="28"/>
  <c r="A48" i="28"/>
  <c r="A49" i="28"/>
  <c r="A50" i="28"/>
  <c r="A43" i="27"/>
  <c r="A44" i="27"/>
  <c r="A45" i="27"/>
  <c r="A46" i="27"/>
  <c r="A47" i="27"/>
  <c r="A48" i="27"/>
  <c r="A49" i="27"/>
  <c r="A50" i="27"/>
  <c r="A43" i="26"/>
  <c r="A44" i="26"/>
  <c r="A45" i="26"/>
  <c r="A46" i="26"/>
  <c r="A47" i="26"/>
  <c r="A48" i="26"/>
  <c r="A49" i="26"/>
  <c r="A50" i="26"/>
  <c r="A43" i="25"/>
  <c r="A44" i="25"/>
  <c r="A45" i="25"/>
  <c r="A46" i="25"/>
  <c r="A47" i="25"/>
  <c r="A48" i="25"/>
  <c r="A49" i="25"/>
  <c r="A50" i="25"/>
  <c r="A43" i="24"/>
  <c r="A44" i="24"/>
  <c r="A45" i="24"/>
  <c r="A46" i="24"/>
  <c r="A47" i="24"/>
  <c r="A48" i="24"/>
  <c r="A49" i="24"/>
  <c r="A50" i="24"/>
  <c r="A43" i="23"/>
  <c r="A44" i="23"/>
  <c r="A45" i="23"/>
  <c r="A46" i="23"/>
  <c r="A47" i="23"/>
  <c r="A48" i="23"/>
  <c r="A49" i="23"/>
  <c r="A50" i="23"/>
  <c r="A43" i="22"/>
  <c r="A44" i="22"/>
  <c r="A45" i="22"/>
  <c r="A46" i="22"/>
  <c r="A47" i="22"/>
  <c r="A48" i="22"/>
  <c r="A49" i="22"/>
  <c r="A50" i="22"/>
  <c r="A43" i="21"/>
  <c r="A44" i="21"/>
  <c r="A45" i="21"/>
  <c r="A46" i="21"/>
  <c r="A47" i="21"/>
  <c r="A48" i="21"/>
  <c r="A49" i="21"/>
  <c r="A50" i="21"/>
  <c r="A43" i="20"/>
  <c r="A44" i="20"/>
  <c r="A45" i="20"/>
  <c r="A46" i="20"/>
  <c r="A47" i="20"/>
  <c r="A48" i="20"/>
  <c r="A49" i="20"/>
  <c r="A50" i="20"/>
  <c r="A43" i="19"/>
  <c r="A44" i="19"/>
  <c r="A45" i="19"/>
  <c r="A46" i="19"/>
  <c r="A47" i="19"/>
  <c r="A48" i="19"/>
  <c r="A49" i="19"/>
  <c r="A50" i="19"/>
  <c r="A43" i="18"/>
  <c r="A44" i="18"/>
  <c r="A45" i="18"/>
  <c r="A46" i="18"/>
  <c r="A47" i="18"/>
  <c r="A48" i="18"/>
  <c r="A49" i="18"/>
  <c r="A50" i="18"/>
  <c r="A43" i="17"/>
  <c r="A44" i="17"/>
  <c r="A45" i="17"/>
  <c r="A46" i="17"/>
  <c r="A47" i="17"/>
  <c r="A48" i="17"/>
  <c r="A49" i="17"/>
  <c r="A50" i="17"/>
  <c r="A43" i="16"/>
  <c r="A44" i="16"/>
  <c r="A45" i="16"/>
  <c r="A46" i="16"/>
  <c r="A47" i="16"/>
  <c r="A48" i="16"/>
  <c r="A49" i="16"/>
  <c r="A50" i="16"/>
  <c r="A43" i="15"/>
  <c r="A44" i="15"/>
  <c r="A45" i="15"/>
  <c r="A46" i="15"/>
  <c r="A47" i="15"/>
  <c r="A48" i="15"/>
  <c r="A49" i="15"/>
  <c r="A50" i="15"/>
  <c r="A43" i="14"/>
  <c r="A44" i="14"/>
  <c r="A45" i="14"/>
  <c r="A46" i="14"/>
  <c r="A47" i="14"/>
  <c r="A48" i="14"/>
  <c r="A49" i="14"/>
  <c r="A50" i="14"/>
  <c r="A43" i="13"/>
  <c r="A44" i="13"/>
  <c r="A45" i="13"/>
  <c r="A46" i="13"/>
  <c r="A47" i="13"/>
  <c r="A48" i="13"/>
  <c r="A49" i="13"/>
  <c r="A50" i="13"/>
  <c r="A43" i="12"/>
  <c r="A44" i="12"/>
  <c r="A45" i="12"/>
  <c r="A46" i="12"/>
  <c r="A47" i="12"/>
  <c r="A48" i="12"/>
  <c r="A49" i="12"/>
  <c r="A50" i="12"/>
  <c r="A43" i="11"/>
  <c r="A44" i="11"/>
  <c r="A45" i="11"/>
  <c r="A46" i="11"/>
  <c r="A47" i="11"/>
  <c r="A48" i="11"/>
  <c r="A49" i="11"/>
  <c r="A50" i="11"/>
  <c r="A43" i="10"/>
  <c r="A44" i="10"/>
  <c r="A45" i="10"/>
  <c r="A46" i="10"/>
  <c r="A47" i="10"/>
  <c r="A48" i="10"/>
  <c r="A49" i="10"/>
  <c r="A50" i="10"/>
  <c r="A43" i="9"/>
  <c r="A44" i="9"/>
  <c r="A45" i="9"/>
  <c r="A46" i="9"/>
  <c r="A47" i="9"/>
  <c r="A48" i="9"/>
  <c r="A49" i="9"/>
  <c r="A50" i="9"/>
  <c r="A43" i="8"/>
  <c r="A44" i="8"/>
  <c r="A45" i="8"/>
  <c r="A46" i="8"/>
  <c r="A47" i="8"/>
  <c r="A48" i="8"/>
  <c r="A49" i="8"/>
  <c r="A50" i="8"/>
  <c r="A43" i="7"/>
  <c r="A44" i="7"/>
  <c r="A45" i="7"/>
  <c r="A46" i="7"/>
  <c r="A47" i="7"/>
  <c r="A48" i="7"/>
  <c r="A49" i="7"/>
  <c r="A50" i="7"/>
  <c r="A42" i="6"/>
  <c r="A43" i="6"/>
  <c r="A44" i="6"/>
  <c r="A45" i="6"/>
  <c r="A46" i="6"/>
  <c r="A47" i="6"/>
  <c r="A48" i="6"/>
  <c r="A49" i="6"/>
  <c r="A50" i="6"/>
  <c r="A42" i="4"/>
  <c r="A43" i="4"/>
  <c r="A44" i="4"/>
  <c r="A45" i="4"/>
  <c r="A46" i="4"/>
  <c r="A47" i="4"/>
  <c r="A48" i="4"/>
  <c r="A49" i="4"/>
  <c r="A50" i="4"/>
  <c r="A44" i="3"/>
  <c r="A45" i="3"/>
  <c r="A46" i="3"/>
  <c r="A47" i="3"/>
  <c r="A48" i="3"/>
  <c r="A49" i="3"/>
  <c r="A50" i="3"/>
  <c r="A43" i="3"/>
  <c r="G1" i="56"/>
  <c r="H8" i="56" s="1"/>
  <c r="G1" i="55"/>
  <c r="E8" i="55" s="1"/>
  <c r="G1" i="51"/>
  <c r="G1" i="52"/>
  <c r="G1" i="53"/>
  <c r="G1" i="54"/>
  <c r="G2" i="53"/>
  <c r="G1" i="50"/>
  <c r="H8" i="50" s="1"/>
  <c r="H24" i="50" s="1"/>
  <c r="H56" i="50" s="1"/>
  <c r="G1" i="49"/>
  <c r="G1" i="48"/>
  <c r="B8" i="48" s="1"/>
  <c r="G1" i="47"/>
  <c r="H8" i="47" s="1"/>
  <c r="H24" i="47" s="1"/>
  <c r="H56" i="47" s="1"/>
  <c r="G1" i="45"/>
  <c r="H8" i="45" s="1"/>
  <c r="H40" i="45" s="1"/>
  <c r="H72" i="45" s="1"/>
  <c r="G1" i="46"/>
  <c r="G1" i="44"/>
  <c r="G1" i="43"/>
  <c r="G1" i="42"/>
  <c r="H83" i="56"/>
  <c r="G83" i="56"/>
  <c r="F83" i="56"/>
  <c r="E83" i="56"/>
  <c r="D83" i="56"/>
  <c r="C83" i="56"/>
  <c r="B83" i="56"/>
  <c r="I82" i="56"/>
  <c r="A82" i="56"/>
  <c r="I81" i="56"/>
  <c r="A81" i="56"/>
  <c r="I80" i="56"/>
  <c r="A80" i="56"/>
  <c r="I79" i="56"/>
  <c r="A79" i="56"/>
  <c r="I78" i="56"/>
  <c r="A78" i="56"/>
  <c r="I77" i="56"/>
  <c r="A77" i="56"/>
  <c r="I76" i="56"/>
  <c r="A76" i="56"/>
  <c r="I75" i="56"/>
  <c r="A75" i="56"/>
  <c r="I74" i="56"/>
  <c r="A74" i="56"/>
  <c r="I73" i="56"/>
  <c r="A73" i="56"/>
  <c r="B70" i="56"/>
  <c r="A70" i="56"/>
  <c r="F4" i="56" s="1"/>
  <c r="H67" i="56"/>
  <c r="G67" i="56"/>
  <c r="F67" i="56"/>
  <c r="E67" i="56"/>
  <c r="D67" i="56"/>
  <c r="C67" i="56"/>
  <c r="B67" i="56"/>
  <c r="I67" i="56" s="1"/>
  <c r="E90" i="56" s="1"/>
  <c r="I66" i="56"/>
  <c r="A66" i="56"/>
  <c r="I65" i="56"/>
  <c r="A65" i="56"/>
  <c r="I64" i="56"/>
  <c r="A64" i="56"/>
  <c r="I63" i="56"/>
  <c r="A63" i="56"/>
  <c r="I62" i="56"/>
  <c r="A62" i="56"/>
  <c r="I61" i="56"/>
  <c r="A61" i="56"/>
  <c r="I60" i="56"/>
  <c r="A60" i="56"/>
  <c r="I59" i="56"/>
  <c r="A59" i="56"/>
  <c r="I58" i="56"/>
  <c r="A58" i="56"/>
  <c r="I57" i="56"/>
  <c r="A57" i="56"/>
  <c r="B54" i="56"/>
  <c r="A54" i="56"/>
  <c r="H51" i="56"/>
  <c r="G51" i="56"/>
  <c r="F51" i="56"/>
  <c r="E51" i="56"/>
  <c r="D51" i="56"/>
  <c r="C51" i="56"/>
  <c r="B51" i="56"/>
  <c r="I50" i="56"/>
  <c r="I49" i="56"/>
  <c r="I48" i="56"/>
  <c r="I47" i="56"/>
  <c r="I46" i="56"/>
  <c r="I45" i="56"/>
  <c r="I44" i="56"/>
  <c r="I43" i="56"/>
  <c r="I42" i="56"/>
  <c r="A42" i="56"/>
  <c r="I41" i="56"/>
  <c r="A41" i="56"/>
  <c r="B38" i="56"/>
  <c r="A38" i="56"/>
  <c r="D4" i="56" s="1"/>
  <c r="H35" i="56"/>
  <c r="G35" i="56"/>
  <c r="F35" i="56"/>
  <c r="E35" i="56"/>
  <c r="D35" i="56"/>
  <c r="C35" i="56"/>
  <c r="B35" i="56"/>
  <c r="I35" i="56" s="1"/>
  <c r="C90" i="56" s="1"/>
  <c r="I34" i="56"/>
  <c r="A34" i="56"/>
  <c r="I33" i="56"/>
  <c r="A33" i="56"/>
  <c r="I32" i="56"/>
  <c r="A32" i="56"/>
  <c r="I31" i="56"/>
  <c r="A31" i="56"/>
  <c r="I30" i="56"/>
  <c r="A30" i="56"/>
  <c r="I29" i="56"/>
  <c r="A29" i="56"/>
  <c r="I28" i="56"/>
  <c r="A28" i="56"/>
  <c r="I27" i="56"/>
  <c r="A27" i="56"/>
  <c r="I26" i="56"/>
  <c r="A26" i="56"/>
  <c r="I25" i="56"/>
  <c r="A25" i="56"/>
  <c r="B22" i="56"/>
  <c r="A22" i="56"/>
  <c r="C4" i="56" s="1"/>
  <c r="H19" i="56"/>
  <c r="G19" i="56"/>
  <c r="F19" i="56"/>
  <c r="E19" i="56"/>
  <c r="D19" i="56"/>
  <c r="C19" i="56"/>
  <c r="B19" i="56"/>
  <c r="I18" i="56"/>
  <c r="A18" i="56"/>
  <c r="I17" i="56"/>
  <c r="A17" i="56"/>
  <c r="I16" i="56"/>
  <c r="A16" i="56"/>
  <c r="I15" i="56"/>
  <c r="A15" i="56"/>
  <c r="I14" i="56"/>
  <c r="A14" i="56"/>
  <c r="I13" i="56"/>
  <c r="A13" i="56"/>
  <c r="I12" i="56"/>
  <c r="A12" i="56"/>
  <c r="I11" i="56"/>
  <c r="A11" i="56"/>
  <c r="I10" i="56"/>
  <c r="A10" i="56"/>
  <c r="I9" i="56"/>
  <c r="A9" i="56"/>
  <c r="C8" i="56"/>
  <c r="C72" i="56" s="1"/>
  <c r="C84" i="56" s="1"/>
  <c r="B6" i="56"/>
  <c r="A6" i="56"/>
  <c r="B4" i="56" s="1"/>
  <c r="E4" i="56"/>
  <c r="G2" i="56"/>
  <c r="B2" i="56"/>
  <c r="B1" i="56"/>
  <c r="A1" i="56"/>
  <c r="H83" i="55"/>
  <c r="G83" i="55"/>
  <c r="F83" i="55"/>
  <c r="E83" i="55"/>
  <c r="D83" i="55"/>
  <c r="C83" i="55"/>
  <c r="B83" i="55"/>
  <c r="I83" i="55" s="1"/>
  <c r="F90" i="55" s="1"/>
  <c r="I82" i="55"/>
  <c r="A82" i="55"/>
  <c r="I81" i="55"/>
  <c r="A81" i="55"/>
  <c r="I80" i="55"/>
  <c r="A80" i="55"/>
  <c r="I79" i="55"/>
  <c r="A79" i="55"/>
  <c r="I78" i="55"/>
  <c r="A78" i="55"/>
  <c r="I77" i="55"/>
  <c r="A77" i="55"/>
  <c r="I76" i="55"/>
  <c r="A76" i="55"/>
  <c r="I75" i="55"/>
  <c r="A75" i="55"/>
  <c r="I74" i="55"/>
  <c r="A74" i="55"/>
  <c r="I73" i="55"/>
  <c r="A73" i="55"/>
  <c r="B70" i="55"/>
  <c r="A70" i="55"/>
  <c r="F4" i="55" s="1"/>
  <c r="H67" i="55"/>
  <c r="G67" i="55"/>
  <c r="F67" i="55"/>
  <c r="E67" i="55"/>
  <c r="D67" i="55"/>
  <c r="C67" i="55"/>
  <c r="B67" i="55"/>
  <c r="I66" i="55"/>
  <c r="A66" i="55"/>
  <c r="I65" i="55"/>
  <c r="A65" i="55"/>
  <c r="I64" i="55"/>
  <c r="A64" i="55"/>
  <c r="I63" i="55"/>
  <c r="A63" i="55"/>
  <c r="I62" i="55"/>
  <c r="A62" i="55"/>
  <c r="I61" i="55"/>
  <c r="A61" i="55"/>
  <c r="I60" i="55"/>
  <c r="A60" i="55"/>
  <c r="I59" i="55"/>
  <c r="A59" i="55"/>
  <c r="I58" i="55"/>
  <c r="A58" i="55"/>
  <c r="I57" i="55"/>
  <c r="A57" i="55"/>
  <c r="B54" i="55"/>
  <c r="A54" i="55"/>
  <c r="E4" i="55" s="1"/>
  <c r="H51" i="55"/>
  <c r="G51" i="55"/>
  <c r="F51" i="55"/>
  <c r="E51" i="55"/>
  <c r="D51" i="55"/>
  <c r="C51" i="55"/>
  <c r="B51" i="55"/>
  <c r="I51" i="55" s="1"/>
  <c r="D90" i="55" s="1"/>
  <c r="I50" i="55"/>
  <c r="I49" i="55"/>
  <c r="I48" i="55"/>
  <c r="I47" i="55"/>
  <c r="I46" i="55"/>
  <c r="I45" i="55"/>
  <c r="I44" i="55"/>
  <c r="I43" i="55"/>
  <c r="I42" i="55"/>
  <c r="A42" i="55"/>
  <c r="I41" i="55"/>
  <c r="A41" i="55"/>
  <c r="B38" i="55"/>
  <c r="A38" i="55"/>
  <c r="D4" i="55" s="1"/>
  <c r="H35" i="55"/>
  <c r="G35" i="55"/>
  <c r="F35" i="55"/>
  <c r="E35" i="55"/>
  <c r="D35" i="55"/>
  <c r="C35" i="55"/>
  <c r="B35" i="55"/>
  <c r="I34" i="55"/>
  <c r="A34" i="55"/>
  <c r="I33" i="55"/>
  <c r="A33" i="55"/>
  <c r="I32" i="55"/>
  <c r="A32" i="55"/>
  <c r="I31" i="55"/>
  <c r="A31" i="55"/>
  <c r="I30" i="55"/>
  <c r="A30" i="55"/>
  <c r="I29" i="55"/>
  <c r="A29" i="55"/>
  <c r="I28" i="55"/>
  <c r="A28" i="55"/>
  <c r="I27" i="55"/>
  <c r="A27" i="55"/>
  <c r="I26" i="55"/>
  <c r="A26" i="55"/>
  <c r="I25" i="55"/>
  <c r="A25" i="55"/>
  <c r="B22" i="55"/>
  <c r="A22" i="55"/>
  <c r="C4" i="55" s="1"/>
  <c r="H19" i="55"/>
  <c r="G19" i="55"/>
  <c r="F19" i="55"/>
  <c r="E19" i="55"/>
  <c r="D19" i="55"/>
  <c r="C19" i="55"/>
  <c r="B19" i="55"/>
  <c r="I19" i="55" s="1"/>
  <c r="B90" i="55" s="1"/>
  <c r="I18" i="55"/>
  <c r="A18" i="55"/>
  <c r="I17" i="55"/>
  <c r="A17" i="55"/>
  <c r="I16" i="55"/>
  <c r="A16" i="55"/>
  <c r="I15" i="55"/>
  <c r="A15" i="55"/>
  <c r="I14" i="55"/>
  <c r="A14" i="55"/>
  <c r="I13" i="55"/>
  <c r="A13" i="55"/>
  <c r="I12" i="55"/>
  <c r="A12" i="55"/>
  <c r="I11" i="55"/>
  <c r="A11" i="55"/>
  <c r="I10" i="55"/>
  <c r="A10" i="55"/>
  <c r="I9" i="55"/>
  <c r="A9" i="55"/>
  <c r="B6" i="55"/>
  <c r="A6" i="55"/>
  <c r="B4" i="55" s="1"/>
  <c r="G2" i="55"/>
  <c r="B2" i="55"/>
  <c r="B1" i="55"/>
  <c r="A1" i="55"/>
  <c r="H83" i="54"/>
  <c r="G83" i="54"/>
  <c r="F83" i="54"/>
  <c r="E83" i="54"/>
  <c r="D83" i="54"/>
  <c r="C83" i="54"/>
  <c r="B83" i="54"/>
  <c r="I83" i="54" s="1"/>
  <c r="F90" i="54" s="1"/>
  <c r="I82" i="54"/>
  <c r="A82" i="54"/>
  <c r="I81" i="54"/>
  <c r="A81" i="54"/>
  <c r="I80" i="54"/>
  <c r="A80" i="54"/>
  <c r="I79" i="54"/>
  <c r="A79" i="54"/>
  <c r="I78" i="54"/>
  <c r="A78" i="54"/>
  <c r="I77" i="54"/>
  <c r="A77" i="54"/>
  <c r="I76" i="54"/>
  <c r="A76" i="54"/>
  <c r="I75" i="54"/>
  <c r="A75" i="54"/>
  <c r="I74" i="54"/>
  <c r="A74" i="54"/>
  <c r="I73" i="54"/>
  <c r="A73" i="54"/>
  <c r="B70" i="54"/>
  <c r="A70" i="54"/>
  <c r="F4" i="54" s="1"/>
  <c r="H67" i="54"/>
  <c r="G67" i="54"/>
  <c r="F67" i="54"/>
  <c r="E67" i="54"/>
  <c r="D67" i="54"/>
  <c r="C67" i="54"/>
  <c r="B67" i="54"/>
  <c r="I67" i="54" s="1"/>
  <c r="E90" i="54" s="1"/>
  <c r="I66" i="54"/>
  <c r="A66" i="54"/>
  <c r="I65" i="54"/>
  <c r="A65" i="54"/>
  <c r="I64" i="54"/>
  <c r="A64" i="54"/>
  <c r="I63" i="54"/>
  <c r="A63" i="54"/>
  <c r="I62" i="54"/>
  <c r="A62" i="54"/>
  <c r="I61" i="54"/>
  <c r="A61" i="54"/>
  <c r="I60" i="54"/>
  <c r="A60" i="54"/>
  <c r="I59" i="54"/>
  <c r="A59" i="54"/>
  <c r="I58" i="54"/>
  <c r="A58" i="54"/>
  <c r="I57" i="54"/>
  <c r="A57" i="54"/>
  <c r="B54" i="54"/>
  <c r="A54" i="54"/>
  <c r="E4" i="54" s="1"/>
  <c r="H51" i="54"/>
  <c r="G51" i="54"/>
  <c r="F51" i="54"/>
  <c r="E51" i="54"/>
  <c r="D51" i="54"/>
  <c r="C51" i="54"/>
  <c r="B51" i="54"/>
  <c r="I51" i="54" s="1"/>
  <c r="D90" i="54" s="1"/>
  <c r="I50" i="54"/>
  <c r="I49" i="54"/>
  <c r="I48" i="54"/>
  <c r="I47" i="54"/>
  <c r="I46" i="54"/>
  <c r="I45" i="54"/>
  <c r="I44" i="54"/>
  <c r="I43" i="54"/>
  <c r="I42" i="54"/>
  <c r="A42" i="54"/>
  <c r="I41" i="54"/>
  <c r="A41" i="54"/>
  <c r="B38" i="54"/>
  <c r="A38" i="54"/>
  <c r="D4" i="54" s="1"/>
  <c r="H35" i="54"/>
  <c r="G35" i="54"/>
  <c r="F35" i="54"/>
  <c r="E35" i="54"/>
  <c r="D35" i="54"/>
  <c r="C35" i="54"/>
  <c r="B35" i="54"/>
  <c r="I34" i="54"/>
  <c r="A34" i="54"/>
  <c r="I33" i="54"/>
  <c r="A33" i="54"/>
  <c r="I32" i="54"/>
  <c r="A32" i="54"/>
  <c r="I31" i="54"/>
  <c r="A31" i="54"/>
  <c r="I30" i="54"/>
  <c r="A30" i="54"/>
  <c r="I29" i="54"/>
  <c r="A29" i="54"/>
  <c r="I28" i="54"/>
  <c r="A28" i="54"/>
  <c r="I27" i="54"/>
  <c r="A27" i="54"/>
  <c r="I26" i="54"/>
  <c r="A26" i="54"/>
  <c r="I25" i="54"/>
  <c r="A25" i="54"/>
  <c r="B22" i="54"/>
  <c r="A22" i="54"/>
  <c r="C4" i="54" s="1"/>
  <c r="H19" i="54"/>
  <c r="G19" i="54"/>
  <c r="F19" i="54"/>
  <c r="E19" i="54"/>
  <c r="D19" i="54"/>
  <c r="C19" i="54"/>
  <c r="B19" i="54"/>
  <c r="I19" i="54" s="1"/>
  <c r="B90" i="54" s="1"/>
  <c r="I18" i="54"/>
  <c r="A18" i="54"/>
  <c r="I17" i="54"/>
  <c r="A17" i="54"/>
  <c r="I16" i="54"/>
  <c r="A16" i="54"/>
  <c r="I15" i="54"/>
  <c r="A15" i="54"/>
  <c r="I14" i="54"/>
  <c r="A14" i="54"/>
  <c r="I13" i="54"/>
  <c r="A13" i="54"/>
  <c r="I12" i="54"/>
  <c r="A12" i="54"/>
  <c r="I11" i="54"/>
  <c r="A11" i="54"/>
  <c r="I10" i="54"/>
  <c r="A10" i="54"/>
  <c r="I9" i="54"/>
  <c r="A9" i="54"/>
  <c r="B8" i="54"/>
  <c r="B6" i="54"/>
  <c r="A6" i="54"/>
  <c r="B4" i="54" s="1"/>
  <c r="G2" i="54"/>
  <c r="B2" i="54"/>
  <c r="H8" i="54"/>
  <c r="B1" i="54"/>
  <c r="A1" i="54"/>
  <c r="H83" i="53"/>
  <c r="G83" i="53"/>
  <c r="F83" i="53"/>
  <c r="E83" i="53"/>
  <c r="D83" i="53"/>
  <c r="C83" i="53"/>
  <c r="B83" i="53"/>
  <c r="I83" i="53" s="1"/>
  <c r="F90" i="53" s="1"/>
  <c r="I82" i="53"/>
  <c r="A82" i="53"/>
  <c r="I81" i="53"/>
  <c r="A81" i="53"/>
  <c r="I80" i="53"/>
  <c r="A80" i="53"/>
  <c r="I79" i="53"/>
  <c r="A79" i="53"/>
  <c r="I78" i="53"/>
  <c r="A78" i="53"/>
  <c r="I77" i="53"/>
  <c r="A77" i="53"/>
  <c r="I76" i="53"/>
  <c r="A76" i="53"/>
  <c r="I75" i="53"/>
  <c r="A75" i="53"/>
  <c r="I74" i="53"/>
  <c r="A74" i="53"/>
  <c r="I73" i="53"/>
  <c r="A73" i="53"/>
  <c r="B70" i="53"/>
  <c r="A70" i="53"/>
  <c r="F4" i="53" s="1"/>
  <c r="H67" i="53"/>
  <c r="G67" i="53"/>
  <c r="F67" i="53"/>
  <c r="E67" i="53"/>
  <c r="D67" i="53"/>
  <c r="C67" i="53"/>
  <c r="B67" i="53"/>
  <c r="I66" i="53"/>
  <c r="A66" i="53"/>
  <c r="I65" i="53"/>
  <c r="A65" i="53"/>
  <c r="I64" i="53"/>
  <c r="A64" i="53"/>
  <c r="I63" i="53"/>
  <c r="A63" i="53"/>
  <c r="I62" i="53"/>
  <c r="A62" i="53"/>
  <c r="I61" i="53"/>
  <c r="A61" i="53"/>
  <c r="I60" i="53"/>
  <c r="A60" i="53"/>
  <c r="I59" i="53"/>
  <c r="A59" i="53"/>
  <c r="I58" i="53"/>
  <c r="A58" i="53"/>
  <c r="I57" i="53"/>
  <c r="A57" i="53"/>
  <c r="B54" i="53"/>
  <c r="A54" i="53"/>
  <c r="E4" i="53" s="1"/>
  <c r="H51" i="53"/>
  <c r="G51" i="53"/>
  <c r="F51" i="53"/>
  <c r="E51" i="53"/>
  <c r="D51" i="53"/>
  <c r="C51" i="53"/>
  <c r="B51" i="53"/>
  <c r="I51" i="53" s="1"/>
  <c r="D90" i="53" s="1"/>
  <c r="I50" i="53"/>
  <c r="I49" i="53"/>
  <c r="I48" i="53"/>
  <c r="I47" i="53"/>
  <c r="I46" i="53"/>
  <c r="I45" i="53"/>
  <c r="I44" i="53"/>
  <c r="I43" i="53"/>
  <c r="I42" i="53"/>
  <c r="A42" i="53"/>
  <c r="I41" i="53"/>
  <c r="A41" i="53"/>
  <c r="B38" i="53"/>
  <c r="A38" i="53"/>
  <c r="D4" i="53" s="1"/>
  <c r="H35" i="53"/>
  <c r="G35" i="53"/>
  <c r="F35" i="53"/>
  <c r="E35" i="53"/>
  <c r="D35" i="53"/>
  <c r="C35" i="53"/>
  <c r="B35" i="53"/>
  <c r="I35" i="53" s="1"/>
  <c r="C90" i="53" s="1"/>
  <c r="I34" i="53"/>
  <c r="A34" i="53"/>
  <c r="I33" i="53"/>
  <c r="A33" i="53"/>
  <c r="I32" i="53"/>
  <c r="A32" i="53"/>
  <c r="I31" i="53"/>
  <c r="A31" i="53"/>
  <c r="I30" i="53"/>
  <c r="A30" i="53"/>
  <c r="I29" i="53"/>
  <c r="A29" i="53"/>
  <c r="I28" i="53"/>
  <c r="A28" i="53"/>
  <c r="I27" i="53"/>
  <c r="A27" i="53"/>
  <c r="I26" i="53"/>
  <c r="A26" i="53"/>
  <c r="I25" i="53"/>
  <c r="A25" i="53"/>
  <c r="B22" i="53"/>
  <c r="A22" i="53"/>
  <c r="C4" i="53" s="1"/>
  <c r="H19" i="53"/>
  <c r="G19" i="53"/>
  <c r="F19" i="53"/>
  <c r="E19" i="53"/>
  <c r="D19" i="53"/>
  <c r="C19" i="53"/>
  <c r="B19" i="53"/>
  <c r="I18" i="53"/>
  <c r="A18" i="53"/>
  <c r="I17" i="53"/>
  <c r="A17" i="53"/>
  <c r="I16" i="53"/>
  <c r="A16" i="53"/>
  <c r="I15" i="53"/>
  <c r="A15" i="53"/>
  <c r="I14" i="53"/>
  <c r="A14" i="53"/>
  <c r="I13" i="53"/>
  <c r="A13" i="53"/>
  <c r="I12" i="53"/>
  <c r="A12" i="53"/>
  <c r="I11" i="53"/>
  <c r="A11" i="53"/>
  <c r="I10" i="53"/>
  <c r="A10" i="53"/>
  <c r="I9" i="53"/>
  <c r="A9" i="53"/>
  <c r="B6" i="53"/>
  <c r="A6" i="53"/>
  <c r="B4" i="53" s="1"/>
  <c r="B2" i="53"/>
  <c r="H8" i="53"/>
  <c r="H24" i="53" s="1"/>
  <c r="H56" i="53" s="1"/>
  <c r="B1" i="53"/>
  <c r="A1" i="53"/>
  <c r="H83" i="52"/>
  <c r="G83" i="52"/>
  <c r="F83" i="52"/>
  <c r="E83" i="52"/>
  <c r="D83" i="52"/>
  <c r="C83" i="52"/>
  <c r="B83" i="52"/>
  <c r="I83" i="52" s="1"/>
  <c r="F90" i="52" s="1"/>
  <c r="I82" i="52"/>
  <c r="A82" i="52"/>
  <c r="I81" i="52"/>
  <c r="A81" i="52"/>
  <c r="I80" i="52"/>
  <c r="A80" i="52"/>
  <c r="I79" i="52"/>
  <c r="A79" i="52"/>
  <c r="I78" i="52"/>
  <c r="A78" i="52"/>
  <c r="I77" i="52"/>
  <c r="A77" i="52"/>
  <c r="I76" i="52"/>
  <c r="A76" i="52"/>
  <c r="I75" i="52"/>
  <c r="A75" i="52"/>
  <c r="I74" i="52"/>
  <c r="A74" i="52"/>
  <c r="I73" i="52"/>
  <c r="A73" i="52"/>
  <c r="B70" i="52"/>
  <c r="A70" i="52"/>
  <c r="F4" i="52" s="1"/>
  <c r="H67" i="52"/>
  <c r="G67" i="52"/>
  <c r="F67" i="52"/>
  <c r="E67" i="52"/>
  <c r="D67" i="52"/>
  <c r="C67" i="52"/>
  <c r="B67" i="52"/>
  <c r="I67" i="52" s="1"/>
  <c r="E90" i="52" s="1"/>
  <c r="I66" i="52"/>
  <c r="A66" i="52"/>
  <c r="I65" i="52"/>
  <c r="A65" i="52"/>
  <c r="I64" i="52"/>
  <c r="A64" i="52"/>
  <c r="I63" i="52"/>
  <c r="A63" i="52"/>
  <c r="I62" i="52"/>
  <c r="A62" i="52"/>
  <c r="I61" i="52"/>
  <c r="A61" i="52"/>
  <c r="I60" i="52"/>
  <c r="A60" i="52"/>
  <c r="I59" i="52"/>
  <c r="A59" i="52"/>
  <c r="I58" i="52"/>
  <c r="A58" i="52"/>
  <c r="I57" i="52"/>
  <c r="A57" i="52"/>
  <c r="B54" i="52"/>
  <c r="A54" i="52"/>
  <c r="E4" i="52" s="1"/>
  <c r="H51" i="52"/>
  <c r="G51" i="52"/>
  <c r="F51" i="52"/>
  <c r="E51" i="52"/>
  <c r="D51" i="52"/>
  <c r="C51" i="52"/>
  <c r="B51" i="52"/>
  <c r="I50" i="52"/>
  <c r="I49" i="52"/>
  <c r="I48" i="52"/>
  <c r="I47" i="52"/>
  <c r="I46" i="52"/>
  <c r="I45" i="52"/>
  <c r="I44" i="52"/>
  <c r="I43" i="52"/>
  <c r="I42" i="52"/>
  <c r="A42" i="52"/>
  <c r="I41" i="52"/>
  <c r="A41" i="52"/>
  <c r="B38" i="52"/>
  <c r="A38" i="52"/>
  <c r="H35" i="52"/>
  <c r="G35" i="52"/>
  <c r="F35" i="52"/>
  <c r="E35" i="52"/>
  <c r="D35" i="52"/>
  <c r="C35" i="52"/>
  <c r="B35" i="52"/>
  <c r="I35" i="52" s="1"/>
  <c r="C90" i="52" s="1"/>
  <c r="I34" i="52"/>
  <c r="A34" i="52"/>
  <c r="I33" i="52"/>
  <c r="A33" i="52"/>
  <c r="I32" i="52"/>
  <c r="A32" i="52"/>
  <c r="I31" i="52"/>
  <c r="A31" i="52"/>
  <c r="I30" i="52"/>
  <c r="A30" i="52"/>
  <c r="I29" i="52"/>
  <c r="A29" i="52"/>
  <c r="I28" i="52"/>
  <c r="A28" i="52"/>
  <c r="I27" i="52"/>
  <c r="A27" i="52"/>
  <c r="I26" i="52"/>
  <c r="A26" i="52"/>
  <c r="I25" i="52"/>
  <c r="A25" i="52"/>
  <c r="B22" i="52"/>
  <c r="A22" i="52"/>
  <c r="C4" i="52" s="1"/>
  <c r="H19" i="52"/>
  <c r="G19" i="52"/>
  <c r="F19" i="52"/>
  <c r="E19" i="52"/>
  <c r="D19" i="52"/>
  <c r="C19" i="52"/>
  <c r="B19" i="52"/>
  <c r="I18" i="52"/>
  <c r="A18" i="52"/>
  <c r="I17" i="52"/>
  <c r="A17" i="52"/>
  <c r="I16" i="52"/>
  <c r="A16" i="52"/>
  <c r="I15" i="52"/>
  <c r="A15" i="52"/>
  <c r="I14" i="52"/>
  <c r="A14" i="52"/>
  <c r="I13" i="52"/>
  <c r="A13" i="52"/>
  <c r="I12" i="52"/>
  <c r="A12" i="52"/>
  <c r="I11" i="52"/>
  <c r="A11" i="52"/>
  <c r="I10" i="52"/>
  <c r="A10" i="52"/>
  <c r="I9" i="52"/>
  <c r="A9" i="52"/>
  <c r="F8" i="52"/>
  <c r="B6" i="52"/>
  <c r="A6" i="52"/>
  <c r="B4" i="52" s="1"/>
  <c r="D4" i="52"/>
  <c r="G2" i="52"/>
  <c r="B2" i="52"/>
  <c r="E8" i="52"/>
  <c r="B1" i="52"/>
  <c r="A1" i="52"/>
  <c r="H83" i="51"/>
  <c r="G83" i="51"/>
  <c r="F83" i="51"/>
  <c r="E83" i="51"/>
  <c r="D83" i="51"/>
  <c r="C83" i="51"/>
  <c r="B83" i="51"/>
  <c r="I82" i="51"/>
  <c r="A82" i="51"/>
  <c r="I81" i="51"/>
  <c r="A81" i="51"/>
  <c r="I80" i="51"/>
  <c r="A80" i="51"/>
  <c r="I79" i="51"/>
  <c r="A79" i="51"/>
  <c r="I78" i="51"/>
  <c r="A78" i="51"/>
  <c r="I77" i="51"/>
  <c r="A77" i="51"/>
  <c r="I76" i="51"/>
  <c r="A76" i="51"/>
  <c r="I75" i="51"/>
  <c r="A75" i="51"/>
  <c r="I74" i="51"/>
  <c r="A74" i="51"/>
  <c r="I73" i="51"/>
  <c r="A73" i="51"/>
  <c r="B70" i="51"/>
  <c r="A70" i="51"/>
  <c r="F4" i="51" s="1"/>
  <c r="H67" i="51"/>
  <c r="G67" i="51"/>
  <c r="F67" i="51"/>
  <c r="E67" i="51"/>
  <c r="D67" i="51"/>
  <c r="C67" i="51"/>
  <c r="B67" i="51"/>
  <c r="I67" i="51" s="1"/>
  <c r="E90" i="51" s="1"/>
  <c r="I66" i="51"/>
  <c r="A66" i="51"/>
  <c r="I65" i="51"/>
  <c r="A65" i="51"/>
  <c r="I64" i="51"/>
  <c r="A64" i="51"/>
  <c r="I63" i="51"/>
  <c r="A63" i="51"/>
  <c r="I62" i="51"/>
  <c r="A62" i="51"/>
  <c r="I61" i="51"/>
  <c r="A61" i="51"/>
  <c r="I60" i="51"/>
  <c r="A60" i="51"/>
  <c r="I59" i="51"/>
  <c r="A59" i="51"/>
  <c r="I58" i="51"/>
  <c r="A58" i="51"/>
  <c r="I57" i="51"/>
  <c r="A57" i="51"/>
  <c r="B54" i="51"/>
  <c r="A54" i="51"/>
  <c r="E4" i="51" s="1"/>
  <c r="H51" i="51"/>
  <c r="G51" i="51"/>
  <c r="F51" i="51"/>
  <c r="E51" i="51"/>
  <c r="D51" i="51"/>
  <c r="C51" i="51"/>
  <c r="B51" i="51"/>
  <c r="I51" i="51" s="1"/>
  <c r="D90" i="51" s="1"/>
  <c r="I50" i="51"/>
  <c r="I49" i="51"/>
  <c r="I48" i="51"/>
  <c r="I47" i="51"/>
  <c r="I46" i="51"/>
  <c r="I45" i="51"/>
  <c r="I44" i="51"/>
  <c r="I43" i="51"/>
  <c r="I42" i="51"/>
  <c r="A42" i="51"/>
  <c r="I41" i="51"/>
  <c r="A41" i="51"/>
  <c r="B38" i="51"/>
  <c r="A38" i="51"/>
  <c r="D4" i="51" s="1"/>
  <c r="H35" i="51"/>
  <c r="G35" i="51"/>
  <c r="F35" i="51"/>
  <c r="E35" i="51"/>
  <c r="D35" i="51"/>
  <c r="C35" i="51"/>
  <c r="B35" i="51"/>
  <c r="I35" i="51" s="1"/>
  <c r="C90" i="51" s="1"/>
  <c r="I34" i="51"/>
  <c r="A34" i="51"/>
  <c r="I33" i="51"/>
  <c r="A33" i="51"/>
  <c r="I32" i="51"/>
  <c r="A32" i="51"/>
  <c r="I31" i="51"/>
  <c r="A31" i="51"/>
  <c r="I30" i="51"/>
  <c r="A30" i="51"/>
  <c r="I29" i="51"/>
  <c r="A29" i="51"/>
  <c r="I28" i="51"/>
  <c r="A28" i="51"/>
  <c r="I27" i="51"/>
  <c r="A27" i="51"/>
  <c r="I26" i="51"/>
  <c r="A26" i="51"/>
  <c r="I25" i="51"/>
  <c r="A25" i="51"/>
  <c r="B22" i="51"/>
  <c r="A22" i="51"/>
  <c r="C4" i="51" s="1"/>
  <c r="H19" i="51"/>
  <c r="G19" i="51"/>
  <c r="F19" i="51"/>
  <c r="E19" i="51"/>
  <c r="D19" i="51"/>
  <c r="C19" i="51"/>
  <c r="B19" i="51"/>
  <c r="I18" i="51"/>
  <c r="A18" i="51"/>
  <c r="I17" i="51"/>
  <c r="A17" i="51"/>
  <c r="I16" i="51"/>
  <c r="A16" i="51"/>
  <c r="I15" i="51"/>
  <c r="A15" i="51"/>
  <c r="I14" i="51"/>
  <c r="A14" i="51"/>
  <c r="I13" i="51"/>
  <c r="A13" i="51"/>
  <c r="I12" i="51"/>
  <c r="A12" i="51"/>
  <c r="I11" i="51"/>
  <c r="A11" i="51"/>
  <c r="I10" i="51"/>
  <c r="A10" i="51"/>
  <c r="I9" i="51"/>
  <c r="A9" i="51"/>
  <c r="B8" i="51"/>
  <c r="B6" i="51"/>
  <c r="A6" i="51"/>
  <c r="B4" i="51" s="1"/>
  <c r="G2" i="51"/>
  <c r="B2" i="51"/>
  <c r="H8" i="51"/>
  <c r="B1" i="51"/>
  <c r="A1" i="51"/>
  <c r="H83" i="50"/>
  <c r="G83" i="50"/>
  <c r="F83" i="50"/>
  <c r="E83" i="50"/>
  <c r="D83" i="50"/>
  <c r="C83" i="50"/>
  <c r="B83" i="50"/>
  <c r="I82" i="50"/>
  <c r="A82" i="50"/>
  <c r="I81" i="50"/>
  <c r="A81" i="50"/>
  <c r="I80" i="50"/>
  <c r="A80" i="50"/>
  <c r="I79" i="50"/>
  <c r="A79" i="50"/>
  <c r="I78" i="50"/>
  <c r="A78" i="50"/>
  <c r="I77" i="50"/>
  <c r="A77" i="50"/>
  <c r="I76" i="50"/>
  <c r="A76" i="50"/>
  <c r="I75" i="50"/>
  <c r="A75" i="50"/>
  <c r="I74" i="50"/>
  <c r="A74" i="50"/>
  <c r="I73" i="50"/>
  <c r="A73" i="50"/>
  <c r="B70" i="50"/>
  <c r="A70" i="50"/>
  <c r="F4" i="50" s="1"/>
  <c r="H67" i="50"/>
  <c r="G67" i="50"/>
  <c r="F67" i="50"/>
  <c r="E67" i="50"/>
  <c r="D67" i="50"/>
  <c r="C67" i="50"/>
  <c r="B67" i="50"/>
  <c r="I66" i="50"/>
  <c r="A66" i="50"/>
  <c r="I65" i="50"/>
  <c r="A65" i="50"/>
  <c r="I64" i="50"/>
  <c r="A64" i="50"/>
  <c r="I63" i="50"/>
  <c r="A63" i="50"/>
  <c r="I62" i="50"/>
  <c r="A62" i="50"/>
  <c r="I61" i="50"/>
  <c r="A61" i="50"/>
  <c r="I60" i="50"/>
  <c r="A60" i="50"/>
  <c r="I59" i="50"/>
  <c r="A59" i="50"/>
  <c r="I58" i="50"/>
  <c r="A58" i="50"/>
  <c r="I57" i="50"/>
  <c r="A57" i="50"/>
  <c r="B54" i="50"/>
  <c r="A54" i="50"/>
  <c r="E4" i="50" s="1"/>
  <c r="H51" i="50"/>
  <c r="G51" i="50"/>
  <c r="F51" i="50"/>
  <c r="E51" i="50"/>
  <c r="D51" i="50"/>
  <c r="C51" i="50"/>
  <c r="B51" i="50"/>
  <c r="I50" i="50"/>
  <c r="I49" i="50"/>
  <c r="I48" i="50"/>
  <c r="I47" i="50"/>
  <c r="I46" i="50"/>
  <c r="I45" i="50"/>
  <c r="I44" i="50"/>
  <c r="I43" i="50"/>
  <c r="I42" i="50"/>
  <c r="A42" i="50"/>
  <c r="I41" i="50"/>
  <c r="A41" i="50"/>
  <c r="B38" i="50"/>
  <c r="A38" i="50"/>
  <c r="D4" i="50" s="1"/>
  <c r="H35" i="50"/>
  <c r="G35" i="50"/>
  <c r="F35" i="50"/>
  <c r="E35" i="50"/>
  <c r="D35" i="50"/>
  <c r="C35" i="50"/>
  <c r="B35" i="50"/>
  <c r="I35" i="50" s="1"/>
  <c r="C90" i="50" s="1"/>
  <c r="I34" i="50"/>
  <c r="A34" i="50"/>
  <c r="I33" i="50"/>
  <c r="A33" i="50"/>
  <c r="I32" i="50"/>
  <c r="A32" i="50"/>
  <c r="I31" i="50"/>
  <c r="A31" i="50"/>
  <c r="I30" i="50"/>
  <c r="A30" i="50"/>
  <c r="I29" i="50"/>
  <c r="A29" i="50"/>
  <c r="I28" i="50"/>
  <c r="A28" i="50"/>
  <c r="I27" i="50"/>
  <c r="A27" i="50"/>
  <c r="I26" i="50"/>
  <c r="A26" i="50"/>
  <c r="I25" i="50"/>
  <c r="A25" i="50"/>
  <c r="B22" i="50"/>
  <c r="A22" i="50"/>
  <c r="C4" i="50" s="1"/>
  <c r="H19" i="50"/>
  <c r="G19" i="50"/>
  <c r="F19" i="50"/>
  <c r="E19" i="50"/>
  <c r="D19" i="50"/>
  <c r="C19" i="50"/>
  <c r="B19" i="50"/>
  <c r="I18" i="50"/>
  <c r="A18" i="50"/>
  <c r="I17" i="50"/>
  <c r="A17" i="50"/>
  <c r="I16" i="50"/>
  <c r="A16" i="50"/>
  <c r="I15" i="50"/>
  <c r="A15" i="50"/>
  <c r="I14" i="50"/>
  <c r="A14" i="50"/>
  <c r="I13" i="50"/>
  <c r="A13" i="50"/>
  <c r="I12" i="50"/>
  <c r="A12" i="50"/>
  <c r="I11" i="50"/>
  <c r="A11" i="50"/>
  <c r="I10" i="50"/>
  <c r="A10" i="50"/>
  <c r="I9" i="50"/>
  <c r="A9" i="50"/>
  <c r="B6" i="50"/>
  <c r="A6" i="50"/>
  <c r="B4" i="50" s="1"/>
  <c r="G2" i="50"/>
  <c r="B2" i="50"/>
  <c r="B1" i="50"/>
  <c r="A1" i="50"/>
  <c r="H83" i="49"/>
  <c r="G83" i="49"/>
  <c r="F83" i="49"/>
  <c r="E83" i="49"/>
  <c r="D83" i="49"/>
  <c r="C83" i="49"/>
  <c r="B83" i="49"/>
  <c r="I83" i="49" s="1"/>
  <c r="F90" i="49" s="1"/>
  <c r="I82" i="49"/>
  <c r="A82" i="49"/>
  <c r="I81" i="49"/>
  <c r="A81" i="49"/>
  <c r="I80" i="49"/>
  <c r="A80" i="49"/>
  <c r="I79" i="49"/>
  <c r="A79" i="49"/>
  <c r="I78" i="49"/>
  <c r="A78" i="49"/>
  <c r="I77" i="49"/>
  <c r="A77" i="49"/>
  <c r="I76" i="49"/>
  <c r="A76" i="49"/>
  <c r="I75" i="49"/>
  <c r="A75" i="49"/>
  <c r="I74" i="49"/>
  <c r="A74" i="49"/>
  <c r="I73" i="49"/>
  <c r="A73" i="49"/>
  <c r="B70" i="49"/>
  <c r="A70" i="49"/>
  <c r="F4" i="49" s="1"/>
  <c r="H67" i="49"/>
  <c r="G67" i="49"/>
  <c r="F67" i="49"/>
  <c r="E67" i="49"/>
  <c r="D67" i="49"/>
  <c r="C67" i="49"/>
  <c r="B67" i="49"/>
  <c r="I66" i="49"/>
  <c r="A66" i="49"/>
  <c r="I65" i="49"/>
  <c r="A65" i="49"/>
  <c r="I64" i="49"/>
  <c r="A64" i="49"/>
  <c r="I63" i="49"/>
  <c r="A63" i="49"/>
  <c r="I62" i="49"/>
  <c r="A62" i="49"/>
  <c r="I61" i="49"/>
  <c r="A61" i="49"/>
  <c r="I60" i="49"/>
  <c r="A60" i="49"/>
  <c r="I59" i="49"/>
  <c r="A59" i="49"/>
  <c r="I58" i="49"/>
  <c r="A58" i="49"/>
  <c r="I57" i="49"/>
  <c r="A57" i="49"/>
  <c r="B54" i="49"/>
  <c r="A54" i="49"/>
  <c r="E4" i="49" s="1"/>
  <c r="H51" i="49"/>
  <c r="G51" i="49"/>
  <c r="F51" i="49"/>
  <c r="E51" i="49"/>
  <c r="D51" i="49"/>
  <c r="C51" i="49"/>
  <c r="B51" i="49"/>
  <c r="I50" i="49"/>
  <c r="I49" i="49"/>
  <c r="I48" i="49"/>
  <c r="I47" i="49"/>
  <c r="I46" i="49"/>
  <c r="I45" i="49"/>
  <c r="I44" i="49"/>
  <c r="I43" i="49"/>
  <c r="I42" i="49"/>
  <c r="A42" i="49"/>
  <c r="I41" i="49"/>
  <c r="A41" i="49"/>
  <c r="B38" i="49"/>
  <c r="A38" i="49"/>
  <c r="H35" i="49"/>
  <c r="G35" i="49"/>
  <c r="F35" i="49"/>
  <c r="E35" i="49"/>
  <c r="D35" i="49"/>
  <c r="C35" i="49"/>
  <c r="B35" i="49"/>
  <c r="I35" i="49" s="1"/>
  <c r="C90" i="49" s="1"/>
  <c r="I34" i="49"/>
  <c r="A34" i="49"/>
  <c r="I33" i="49"/>
  <c r="A33" i="49"/>
  <c r="I32" i="49"/>
  <c r="A32" i="49"/>
  <c r="I31" i="49"/>
  <c r="A31" i="49"/>
  <c r="I30" i="49"/>
  <c r="A30" i="49"/>
  <c r="I29" i="49"/>
  <c r="A29" i="49"/>
  <c r="I28" i="49"/>
  <c r="A28" i="49"/>
  <c r="I27" i="49"/>
  <c r="A27" i="49"/>
  <c r="I26" i="49"/>
  <c r="A26" i="49"/>
  <c r="I25" i="49"/>
  <c r="A25" i="49"/>
  <c r="B22" i="49"/>
  <c r="A22" i="49"/>
  <c r="C4" i="49" s="1"/>
  <c r="H19" i="49"/>
  <c r="G19" i="49"/>
  <c r="F19" i="49"/>
  <c r="E19" i="49"/>
  <c r="D19" i="49"/>
  <c r="C19" i="49"/>
  <c r="B19" i="49"/>
  <c r="I19" i="49" s="1"/>
  <c r="B90" i="49" s="1"/>
  <c r="I18" i="49"/>
  <c r="A18" i="49"/>
  <c r="I17" i="49"/>
  <c r="A17" i="49"/>
  <c r="I16" i="49"/>
  <c r="A16" i="49"/>
  <c r="I15" i="49"/>
  <c r="A15" i="49"/>
  <c r="I14" i="49"/>
  <c r="A14" i="49"/>
  <c r="I13" i="49"/>
  <c r="A13" i="49"/>
  <c r="I12" i="49"/>
  <c r="A12" i="49"/>
  <c r="I11" i="49"/>
  <c r="A11" i="49"/>
  <c r="I10" i="49"/>
  <c r="A10" i="49"/>
  <c r="I9" i="49"/>
  <c r="A9" i="49"/>
  <c r="F8" i="49"/>
  <c r="B6" i="49"/>
  <c r="A6" i="49"/>
  <c r="B4" i="49" s="1"/>
  <c r="D4" i="49"/>
  <c r="G2" i="49"/>
  <c r="B2" i="49"/>
  <c r="E8" i="49"/>
  <c r="B1" i="49"/>
  <c r="A1" i="49"/>
  <c r="H83" i="48"/>
  <c r="G83" i="48"/>
  <c r="F83" i="48"/>
  <c r="E83" i="48"/>
  <c r="D83" i="48"/>
  <c r="C83" i="48"/>
  <c r="B83" i="48"/>
  <c r="I82" i="48"/>
  <c r="A82" i="48"/>
  <c r="I81" i="48"/>
  <c r="A81" i="48"/>
  <c r="I80" i="48"/>
  <c r="A80" i="48"/>
  <c r="I79" i="48"/>
  <c r="A79" i="48"/>
  <c r="I78" i="48"/>
  <c r="A78" i="48"/>
  <c r="I77" i="48"/>
  <c r="A77" i="48"/>
  <c r="I76" i="48"/>
  <c r="A76" i="48"/>
  <c r="I75" i="48"/>
  <c r="A75" i="48"/>
  <c r="I74" i="48"/>
  <c r="A74" i="48"/>
  <c r="I73" i="48"/>
  <c r="A73" i="48"/>
  <c r="B70" i="48"/>
  <c r="A70" i="48"/>
  <c r="F4" i="48" s="1"/>
  <c r="H67" i="48"/>
  <c r="G67" i="48"/>
  <c r="F67" i="48"/>
  <c r="E67" i="48"/>
  <c r="D67" i="48"/>
  <c r="C67" i="48"/>
  <c r="B67" i="48"/>
  <c r="I67" i="48" s="1"/>
  <c r="E90" i="48" s="1"/>
  <c r="I66" i="48"/>
  <c r="A66" i="48"/>
  <c r="I65" i="48"/>
  <c r="A65" i="48"/>
  <c r="I64" i="48"/>
  <c r="A64" i="48"/>
  <c r="I63" i="48"/>
  <c r="A63" i="48"/>
  <c r="I62" i="48"/>
  <c r="A62" i="48"/>
  <c r="I61" i="48"/>
  <c r="A61" i="48"/>
  <c r="I60" i="48"/>
  <c r="A60" i="48"/>
  <c r="I59" i="48"/>
  <c r="A59" i="48"/>
  <c r="I58" i="48"/>
  <c r="A58" i="48"/>
  <c r="I57" i="48"/>
  <c r="A57" i="48"/>
  <c r="B54" i="48"/>
  <c r="A54" i="48"/>
  <c r="E4" i="48" s="1"/>
  <c r="H51" i="48"/>
  <c r="G51" i="48"/>
  <c r="F51" i="48"/>
  <c r="E51" i="48"/>
  <c r="D51" i="48"/>
  <c r="C51" i="48"/>
  <c r="B51" i="48"/>
  <c r="I51" i="48" s="1"/>
  <c r="D90" i="48" s="1"/>
  <c r="I50" i="48"/>
  <c r="I49" i="48"/>
  <c r="I48" i="48"/>
  <c r="I47" i="48"/>
  <c r="I46" i="48"/>
  <c r="I45" i="48"/>
  <c r="I44" i="48"/>
  <c r="I43" i="48"/>
  <c r="I42" i="48"/>
  <c r="A42" i="48"/>
  <c r="I41" i="48"/>
  <c r="A41" i="48"/>
  <c r="B38" i="48"/>
  <c r="A38" i="48"/>
  <c r="D4" i="48" s="1"/>
  <c r="H35" i="48"/>
  <c r="G35" i="48"/>
  <c r="F35" i="48"/>
  <c r="E35" i="48"/>
  <c r="D35" i="48"/>
  <c r="C35" i="48"/>
  <c r="B35" i="48"/>
  <c r="I35" i="48" s="1"/>
  <c r="C90" i="48" s="1"/>
  <c r="I34" i="48"/>
  <c r="A34" i="48"/>
  <c r="I33" i="48"/>
  <c r="A33" i="48"/>
  <c r="I32" i="48"/>
  <c r="A32" i="48"/>
  <c r="I31" i="48"/>
  <c r="A31" i="48"/>
  <c r="I30" i="48"/>
  <c r="A30" i="48"/>
  <c r="I29" i="48"/>
  <c r="A29" i="48"/>
  <c r="I28" i="48"/>
  <c r="A28" i="48"/>
  <c r="I27" i="48"/>
  <c r="A27" i="48"/>
  <c r="I26" i="48"/>
  <c r="A26" i="48"/>
  <c r="I25" i="48"/>
  <c r="A25" i="48"/>
  <c r="B22" i="48"/>
  <c r="A22" i="48"/>
  <c r="C4" i="48" s="1"/>
  <c r="H19" i="48"/>
  <c r="G19" i="48"/>
  <c r="F19" i="48"/>
  <c r="E19" i="48"/>
  <c r="D19" i="48"/>
  <c r="C19" i="48"/>
  <c r="B19" i="48"/>
  <c r="I19" i="48" s="1"/>
  <c r="B90" i="48" s="1"/>
  <c r="I18" i="48"/>
  <c r="A18" i="48"/>
  <c r="I17" i="48"/>
  <c r="A17" i="48"/>
  <c r="I16" i="48"/>
  <c r="A16" i="48"/>
  <c r="I15" i="48"/>
  <c r="A15" i="48"/>
  <c r="I14" i="48"/>
  <c r="A14" i="48"/>
  <c r="I13" i="48"/>
  <c r="A13" i="48"/>
  <c r="I12" i="48"/>
  <c r="A12" i="48"/>
  <c r="I11" i="48"/>
  <c r="A11" i="48"/>
  <c r="I10" i="48"/>
  <c r="A10" i="48"/>
  <c r="I9" i="48"/>
  <c r="A9" i="48"/>
  <c r="B6" i="48"/>
  <c r="A6" i="48"/>
  <c r="B4" i="48" s="1"/>
  <c r="G2" i="48"/>
  <c r="B2" i="48"/>
  <c r="B1" i="48"/>
  <c r="A1" i="48"/>
  <c r="H83" i="47"/>
  <c r="G83" i="47"/>
  <c r="F83" i="47"/>
  <c r="E83" i="47"/>
  <c r="D83" i="47"/>
  <c r="C83" i="47"/>
  <c r="B83" i="47"/>
  <c r="I83" i="47" s="1"/>
  <c r="F90" i="47" s="1"/>
  <c r="I82" i="47"/>
  <c r="A82" i="47"/>
  <c r="I81" i="47"/>
  <c r="A81" i="47"/>
  <c r="I80" i="47"/>
  <c r="A80" i="47"/>
  <c r="I79" i="47"/>
  <c r="A79" i="47"/>
  <c r="I78" i="47"/>
  <c r="A78" i="47"/>
  <c r="I77" i="47"/>
  <c r="A77" i="47"/>
  <c r="I76" i="47"/>
  <c r="A76" i="47"/>
  <c r="I75" i="47"/>
  <c r="A75" i="47"/>
  <c r="I74" i="47"/>
  <c r="A74" i="47"/>
  <c r="I73" i="47"/>
  <c r="A73" i="47"/>
  <c r="B70" i="47"/>
  <c r="A70" i="47"/>
  <c r="F4" i="47" s="1"/>
  <c r="H67" i="47"/>
  <c r="G67" i="47"/>
  <c r="F67" i="47"/>
  <c r="E67" i="47"/>
  <c r="D67" i="47"/>
  <c r="C67" i="47"/>
  <c r="B67" i="47"/>
  <c r="I67" i="47" s="1"/>
  <c r="E90" i="47" s="1"/>
  <c r="I66" i="47"/>
  <c r="A66" i="47"/>
  <c r="I65" i="47"/>
  <c r="A65" i="47"/>
  <c r="I64" i="47"/>
  <c r="A64" i="47"/>
  <c r="I63" i="47"/>
  <c r="A63" i="47"/>
  <c r="I62" i="47"/>
  <c r="A62" i="47"/>
  <c r="I61" i="47"/>
  <c r="A61" i="47"/>
  <c r="I60" i="47"/>
  <c r="A60" i="47"/>
  <c r="I59" i="47"/>
  <c r="A59" i="47"/>
  <c r="I58" i="47"/>
  <c r="A58" i="47"/>
  <c r="I57" i="47"/>
  <c r="A57" i="47"/>
  <c r="B54" i="47"/>
  <c r="A54" i="47"/>
  <c r="E4" i="47" s="1"/>
  <c r="H51" i="47"/>
  <c r="G51" i="47"/>
  <c r="F51" i="47"/>
  <c r="E51" i="47"/>
  <c r="D51" i="47"/>
  <c r="C51" i="47"/>
  <c r="B51" i="47"/>
  <c r="I50" i="47"/>
  <c r="I49" i="47"/>
  <c r="I48" i="47"/>
  <c r="I47" i="47"/>
  <c r="I46" i="47"/>
  <c r="I45" i="47"/>
  <c r="I44" i="47"/>
  <c r="I43" i="47"/>
  <c r="I42" i="47"/>
  <c r="A42" i="47"/>
  <c r="I41" i="47"/>
  <c r="A41" i="47"/>
  <c r="B38" i="47"/>
  <c r="A38" i="47"/>
  <c r="H35" i="47"/>
  <c r="G35" i="47"/>
  <c r="F35" i="47"/>
  <c r="E35" i="47"/>
  <c r="D35" i="47"/>
  <c r="C35" i="47"/>
  <c r="B35" i="47"/>
  <c r="I34" i="47"/>
  <c r="A34" i="47"/>
  <c r="I33" i="47"/>
  <c r="A33" i="47"/>
  <c r="I32" i="47"/>
  <c r="A32" i="47"/>
  <c r="I31" i="47"/>
  <c r="A31" i="47"/>
  <c r="I30" i="47"/>
  <c r="A30" i="47"/>
  <c r="I29" i="47"/>
  <c r="A29" i="47"/>
  <c r="I28" i="47"/>
  <c r="A28" i="47"/>
  <c r="I27" i="47"/>
  <c r="A27" i="47"/>
  <c r="I26" i="47"/>
  <c r="A26" i="47"/>
  <c r="I25" i="47"/>
  <c r="A25" i="47"/>
  <c r="B22" i="47"/>
  <c r="A22" i="47"/>
  <c r="C4" i="47" s="1"/>
  <c r="H19" i="47"/>
  <c r="G19" i="47"/>
  <c r="F19" i="47"/>
  <c r="E19" i="47"/>
  <c r="D19" i="47"/>
  <c r="C19" i="47"/>
  <c r="B19" i="47"/>
  <c r="I18" i="47"/>
  <c r="A18" i="47"/>
  <c r="I17" i="47"/>
  <c r="A17" i="47"/>
  <c r="I16" i="47"/>
  <c r="A16" i="47"/>
  <c r="I15" i="47"/>
  <c r="A15" i="47"/>
  <c r="I14" i="47"/>
  <c r="A14" i="47"/>
  <c r="I13" i="47"/>
  <c r="A13" i="47"/>
  <c r="I12" i="47"/>
  <c r="A12" i="47"/>
  <c r="I11" i="47"/>
  <c r="A11" i="47"/>
  <c r="I10" i="47"/>
  <c r="A10" i="47"/>
  <c r="I9" i="47"/>
  <c r="A9" i="47"/>
  <c r="B6" i="47"/>
  <c r="A6" i="47"/>
  <c r="B4" i="47" s="1"/>
  <c r="D4" i="47"/>
  <c r="G2" i="47"/>
  <c r="B2" i="47"/>
  <c r="B1" i="47"/>
  <c r="A1" i="47"/>
  <c r="H83" i="46"/>
  <c r="G83" i="46"/>
  <c r="F83" i="46"/>
  <c r="E83" i="46"/>
  <c r="D83" i="46"/>
  <c r="C83" i="46"/>
  <c r="B83" i="46"/>
  <c r="I82" i="46"/>
  <c r="A82" i="46"/>
  <c r="I81" i="46"/>
  <c r="A81" i="46"/>
  <c r="I80" i="46"/>
  <c r="A80" i="46"/>
  <c r="I79" i="46"/>
  <c r="A79" i="46"/>
  <c r="I78" i="46"/>
  <c r="A78" i="46"/>
  <c r="I77" i="46"/>
  <c r="A77" i="46"/>
  <c r="I76" i="46"/>
  <c r="A76" i="46"/>
  <c r="I75" i="46"/>
  <c r="A75" i="46"/>
  <c r="I74" i="46"/>
  <c r="A74" i="46"/>
  <c r="I73" i="46"/>
  <c r="A73" i="46"/>
  <c r="B70" i="46"/>
  <c r="A70" i="46"/>
  <c r="F4" i="46" s="1"/>
  <c r="H67" i="46"/>
  <c r="G67" i="46"/>
  <c r="F67" i="46"/>
  <c r="E67" i="46"/>
  <c r="D67" i="46"/>
  <c r="C67" i="46"/>
  <c r="B67" i="46"/>
  <c r="I66" i="46"/>
  <c r="A66" i="46"/>
  <c r="I65" i="46"/>
  <c r="A65" i="46"/>
  <c r="I64" i="46"/>
  <c r="A64" i="46"/>
  <c r="I63" i="46"/>
  <c r="A63" i="46"/>
  <c r="I62" i="46"/>
  <c r="A62" i="46"/>
  <c r="I61" i="46"/>
  <c r="A61" i="46"/>
  <c r="I60" i="46"/>
  <c r="A60" i="46"/>
  <c r="I59" i="46"/>
  <c r="A59" i="46"/>
  <c r="I58" i="46"/>
  <c r="A58" i="46"/>
  <c r="I57" i="46"/>
  <c r="A57" i="46"/>
  <c r="B54" i="46"/>
  <c r="A54" i="46"/>
  <c r="E4" i="46" s="1"/>
  <c r="H51" i="46"/>
  <c r="G51" i="46"/>
  <c r="F51" i="46"/>
  <c r="E51" i="46"/>
  <c r="D51" i="46"/>
  <c r="C51" i="46"/>
  <c r="B51" i="46"/>
  <c r="I50" i="46"/>
  <c r="I49" i="46"/>
  <c r="I48" i="46"/>
  <c r="I47" i="46"/>
  <c r="I46" i="46"/>
  <c r="I45" i="46"/>
  <c r="I44" i="46"/>
  <c r="I43" i="46"/>
  <c r="I42" i="46"/>
  <c r="A42" i="46"/>
  <c r="I41" i="46"/>
  <c r="A41" i="46"/>
  <c r="B38" i="46"/>
  <c r="A38" i="46"/>
  <c r="D4" i="46" s="1"/>
  <c r="H35" i="46"/>
  <c r="G35" i="46"/>
  <c r="F35" i="46"/>
  <c r="E35" i="46"/>
  <c r="D35" i="46"/>
  <c r="C35" i="46"/>
  <c r="B35" i="46"/>
  <c r="I34" i="46"/>
  <c r="A34" i="46"/>
  <c r="I33" i="46"/>
  <c r="A33" i="46"/>
  <c r="I32" i="46"/>
  <c r="A32" i="46"/>
  <c r="I31" i="46"/>
  <c r="A31" i="46"/>
  <c r="I30" i="46"/>
  <c r="A30" i="46"/>
  <c r="I29" i="46"/>
  <c r="A29" i="46"/>
  <c r="I28" i="46"/>
  <c r="A28" i="46"/>
  <c r="I27" i="46"/>
  <c r="A27" i="46"/>
  <c r="I26" i="46"/>
  <c r="A26" i="46"/>
  <c r="I25" i="46"/>
  <c r="A25" i="46"/>
  <c r="B22" i="46"/>
  <c r="A22" i="46"/>
  <c r="C4" i="46" s="1"/>
  <c r="H19" i="46"/>
  <c r="G19" i="46"/>
  <c r="F19" i="46"/>
  <c r="E19" i="46"/>
  <c r="D19" i="46"/>
  <c r="C19" i="46"/>
  <c r="B19" i="46"/>
  <c r="I19" i="46" s="1"/>
  <c r="B90" i="46" s="1"/>
  <c r="I18" i="46"/>
  <c r="A18" i="46"/>
  <c r="I17" i="46"/>
  <c r="A17" i="46"/>
  <c r="I16" i="46"/>
  <c r="A16" i="46"/>
  <c r="I15" i="46"/>
  <c r="A15" i="46"/>
  <c r="I14" i="46"/>
  <c r="A14" i="46"/>
  <c r="I13" i="46"/>
  <c r="A13" i="46"/>
  <c r="I12" i="46"/>
  <c r="A12" i="46"/>
  <c r="I11" i="46"/>
  <c r="A11" i="46"/>
  <c r="I10" i="46"/>
  <c r="A10" i="46"/>
  <c r="I9" i="46"/>
  <c r="A9" i="46"/>
  <c r="F8" i="46"/>
  <c r="D8" i="46"/>
  <c r="B6" i="46"/>
  <c r="A6" i="46"/>
  <c r="B4" i="46" s="1"/>
  <c r="G2" i="46"/>
  <c r="B2" i="46"/>
  <c r="B1" i="46"/>
  <c r="A1" i="46"/>
  <c r="H83" i="45"/>
  <c r="G83" i="45"/>
  <c r="F83" i="45"/>
  <c r="E83" i="45"/>
  <c r="D83" i="45"/>
  <c r="C83" i="45"/>
  <c r="B83" i="45"/>
  <c r="I83" i="45" s="1"/>
  <c r="F90" i="45" s="1"/>
  <c r="I82" i="45"/>
  <c r="A82" i="45"/>
  <c r="I81" i="45"/>
  <c r="A81" i="45"/>
  <c r="I80" i="45"/>
  <c r="A80" i="45"/>
  <c r="I79" i="45"/>
  <c r="A79" i="45"/>
  <c r="I78" i="45"/>
  <c r="A78" i="45"/>
  <c r="I77" i="45"/>
  <c r="A77" i="45"/>
  <c r="I76" i="45"/>
  <c r="A76" i="45"/>
  <c r="I75" i="45"/>
  <c r="A75" i="45"/>
  <c r="I74" i="45"/>
  <c r="A74" i="45"/>
  <c r="I73" i="45"/>
  <c r="A73" i="45"/>
  <c r="B70" i="45"/>
  <c r="A70" i="45"/>
  <c r="F4" i="45" s="1"/>
  <c r="H67" i="45"/>
  <c r="G67" i="45"/>
  <c r="F67" i="45"/>
  <c r="E67" i="45"/>
  <c r="D67" i="45"/>
  <c r="C67" i="45"/>
  <c r="B67" i="45"/>
  <c r="I67" i="45" s="1"/>
  <c r="E90" i="45" s="1"/>
  <c r="I66" i="45"/>
  <c r="A66" i="45"/>
  <c r="I65" i="45"/>
  <c r="A65" i="45"/>
  <c r="I64" i="45"/>
  <c r="A64" i="45"/>
  <c r="I63" i="45"/>
  <c r="A63" i="45"/>
  <c r="I62" i="45"/>
  <c r="A62" i="45"/>
  <c r="I61" i="45"/>
  <c r="A61" i="45"/>
  <c r="I60" i="45"/>
  <c r="A60" i="45"/>
  <c r="I59" i="45"/>
  <c r="A59" i="45"/>
  <c r="I58" i="45"/>
  <c r="A58" i="45"/>
  <c r="I57" i="45"/>
  <c r="A57" i="45"/>
  <c r="B54" i="45"/>
  <c r="A54" i="45"/>
  <c r="E4" i="45" s="1"/>
  <c r="H51" i="45"/>
  <c r="G51" i="45"/>
  <c r="F51" i="45"/>
  <c r="E51" i="45"/>
  <c r="D51" i="45"/>
  <c r="C51" i="45"/>
  <c r="B51" i="45"/>
  <c r="I50" i="45"/>
  <c r="I49" i="45"/>
  <c r="I48" i="45"/>
  <c r="I47" i="45"/>
  <c r="I46" i="45"/>
  <c r="I45" i="45"/>
  <c r="I44" i="45"/>
  <c r="I43" i="45"/>
  <c r="I42" i="45"/>
  <c r="A42" i="45"/>
  <c r="I41" i="45"/>
  <c r="A41" i="45"/>
  <c r="B38" i="45"/>
  <c r="A38" i="45"/>
  <c r="D4" i="45" s="1"/>
  <c r="H35" i="45"/>
  <c r="G35" i="45"/>
  <c r="F35" i="45"/>
  <c r="E35" i="45"/>
  <c r="D35" i="45"/>
  <c r="C35" i="45"/>
  <c r="B35" i="45"/>
  <c r="I35" i="45" s="1"/>
  <c r="C90" i="45" s="1"/>
  <c r="I34" i="45"/>
  <c r="A34" i="45"/>
  <c r="I33" i="45"/>
  <c r="A33" i="45"/>
  <c r="I32" i="45"/>
  <c r="A32" i="45"/>
  <c r="I31" i="45"/>
  <c r="A31" i="45"/>
  <c r="I30" i="45"/>
  <c r="A30" i="45"/>
  <c r="I29" i="45"/>
  <c r="A29" i="45"/>
  <c r="I28" i="45"/>
  <c r="A28" i="45"/>
  <c r="I27" i="45"/>
  <c r="A27" i="45"/>
  <c r="I26" i="45"/>
  <c r="A26" i="45"/>
  <c r="I25" i="45"/>
  <c r="A25" i="45"/>
  <c r="B22" i="45"/>
  <c r="A22" i="45"/>
  <c r="C4" i="45" s="1"/>
  <c r="H19" i="45"/>
  <c r="G19" i="45"/>
  <c r="F19" i="45"/>
  <c r="E19" i="45"/>
  <c r="D19" i="45"/>
  <c r="C19" i="45"/>
  <c r="B19" i="45"/>
  <c r="I19" i="45" s="1"/>
  <c r="B90" i="45" s="1"/>
  <c r="I18" i="45"/>
  <c r="A18" i="45"/>
  <c r="I17" i="45"/>
  <c r="A17" i="45"/>
  <c r="I16" i="45"/>
  <c r="A16" i="45"/>
  <c r="I15" i="45"/>
  <c r="A15" i="45"/>
  <c r="I14" i="45"/>
  <c r="A14" i="45"/>
  <c r="I13" i="45"/>
  <c r="A13" i="45"/>
  <c r="I12" i="45"/>
  <c r="A12" i="45"/>
  <c r="I11" i="45"/>
  <c r="A11" i="45"/>
  <c r="I10" i="45"/>
  <c r="A10" i="45"/>
  <c r="I9" i="45"/>
  <c r="A9" i="45"/>
  <c r="B6" i="45"/>
  <c r="A6" i="45"/>
  <c r="B4" i="45" s="1"/>
  <c r="G2" i="45"/>
  <c r="B2" i="45"/>
  <c r="B1" i="45"/>
  <c r="A1" i="45"/>
  <c r="H83" i="44"/>
  <c r="G83" i="44"/>
  <c r="F83" i="44"/>
  <c r="E83" i="44"/>
  <c r="D83" i="44"/>
  <c r="C83" i="44"/>
  <c r="B83" i="44"/>
  <c r="I83" i="44" s="1"/>
  <c r="F90" i="44" s="1"/>
  <c r="I82" i="44"/>
  <c r="A82" i="44"/>
  <c r="I81" i="44"/>
  <c r="A81" i="44"/>
  <c r="I80" i="44"/>
  <c r="A80" i="44"/>
  <c r="I79" i="44"/>
  <c r="A79" i="44"/>
  <c r="I78" i="44"/>
  <c r="A78" i="44"/>
  <c r="I77" i="44"/>
  <c r="A77" i="44"/>
  <c r="I76" i="44"/>
  <c r="A76" i="44"/>
  <c r="I75" i="44"/>
  <c r="A75" i="44"/>
  <c r="I74" i="44"/>
  <c r="A74" i="44"/>
  <c r="I73" i="44"/>
  <c r="A73" i="44"/>
  <c r="B70" i="44"/>
  <c r="A70" i="44"/>
  <c r="F4" i="44" s="1"/>
  <c r="H67" i="44"/>
  <c r="G67" i="44"/>
  <c r="F67" i="44"/>
  <c r="E67" i="44"/>
  <c r="D67" i="44"/>
  <c r="C67" i="44"/>
  <c r="B67" i="44"/>
  <c r="I67" i="44" s="1"/>
  <c r="E90" i="44" s="1"/>
  <c r="I66" i="44"/>
  <c r="A66" i="44"/>
  <c r="I65" i="44"/>
  <c r="A65" i="44"/>
  <c r="I64" i="44"/>
  <c r="A64" i="44"/>
  <c r="I63" i="44"/>
  <c r="A63" i="44"/>
  <c r="I62" i="44"/>
  <c r="A62" i="44"/>
  <c r="I61" i="44"/>
  <c r="A61" i="44"/>
  <c r="I60" i="44"/>
  <c r="A60" i="44"/>
  <c r="I59" i="44"/>
  <c r="A59" i="44"/>
  <c r="I58" i="44"/>
  <c r="A58" i="44"/>
  <c r="I57" i="44"/>
  <c r="A57" i="44"/>
  <c r="B54" i="44"/>
  <c r="A54" i="44"/>
  <c r="E4" i="44" s="1"/>
  <c r="H51" i="44"/>
  <c r="G51" i="44"/>
  <c r="F51" i="44"/>
  <c r="E51" i="44"/>
  <c r="D51" i="44"/>
  <c r="C51" i="44"/>
  <c r="B51" i="44"/>
  <c r="I51" i="44" s="1"/>
  <c r="D90" i="44" s="1"/>
  <c r="I50" i="44"/>
  <c r="I49" i="44"/>
  <c r="I48" i="44"/>
  <c r="I47" i="44"/>
  <c r="I46" i="44"/>
  <c r="I45" i="44"/>
  <c r="I44" i="44"/>
  <c r="I43" i="44"/>
  <c r="I42" i="44"/>
  <c r="A42" i="44"/>
  <c r="I41" i="44"/>
  <c r="A41" i="44"/>
  <c r="B38" i="44"/>
  <c r="A38" i="44"/>
  <c r="D4" i="44" s="1"/>
  <c r="H35" i="44"/>
  <c r="G35" i="44"/>
  <c r="F35" i="44"/>
  <c r="E35" i="44"/>
  <c r="D35" i="44"/>
  <c r="C35" i="44"/>
  <c r="B35" i="44"/>
  <c r="I34" i="44"/>
  <c r="A34" i="44"/>
  <c r="I33" i="44"/>
  <c r="A33" i="44"/>
  <c r="I32" i="44"/>
  <c r="A32" i="44"/>
  <c r="I31" i="44"/>
  <c r="A31" i="44"/>
  <c r="I30" i="44"/>
  <c r="A30" i="44"/>
  <c r="I29" i="44"/>
  <c r="A29" i="44"/>
  <c r="I28" i="44"/>
  <c r="A28" i="44"/>
  <c r="I27" i="44"/>
  <c r="A27" i="44"/>
  <c r="I26" i="44"/>
  <c r="A26" i="44"/>
  <c r="I25" i="44"/>
  <c r="A25" i="44"/>
  <c r="B22" i="44"/>
  <c r="A22" i="44"/>
  <c r="C4" i="44" s="1"/>
  <c r="H19" i="44"/>
  <c r="G19" i="44"/>
  <c r="F19" i="44"/>
  <c r="E19" i="44"/>
  <c r="D19" i="44"/>
  <c r="C19" i="44"/>
  <c r="B19" i="44"/>
  <c r="I19" i="44" s="1"/>
  <c r="B90" i="44" s="1"/>
  <c r="I18" i="44"/>
  <c r="A18" i="44"/>
  <c r="I17" i="44"/>
  <c r="A17" i="44"/>
  <c r="I16" i="44"/>
  <c r="A16" i="44"/>
  <c r="I15" i="44"/>
  <c r="A15" i="44"/>
  <c r="I14" i="44"/>
  <c r="A14" i="44"/>
  <c r="I13" i="44"/>
  <c r="A13" i="44"/>
  <c r="I12" i="44"/>
  <c r="A12" i="44"/>
  <c r="I11" i="44"/>
  <c r="A11" i="44"/>
  <c r="I10" i="44"/>
  <c r="A10" i="44"/>
  <c r="I9" i="44"/>
  <c r="A9" i="44"/>
  <c r="H8" i="44"/>
  <c r="H40" i="44" s="1"/>
  <c r="H72" i="44" s="1"/>
  <c r="G8" i="44"/>
  <c r="G24" i="44" s="1"/>
  <c r="G56" i="44" s="1"/>
  <c r="C8" i="44"/>
  <c r="C72" i="44" s="1"/>
  <c r="C84" i="44" s="1"/>
  <c r="B6" i="44"/>
  <c r="A6" i="44"/>
  <c r="B4" i="44" s="1"/>
  <c r="G2" i="44"/>
  <c r="B2" i="44"/>
  <c r="F8" i="44"/>
  <c r="B1" i="44"/>
  <c r="A1" i="44"/>
  <c r="H83" i="43"/>
  <c r="G83" i="43"/>
  <c r="F83" i="43"/>
  <c r="E83" i="43"/>
  <c r="D83" i="43"/>
  <c r="C83" i="43"/>
  <c r="B83" i="43"/>
  <c r="I82" i="43"/>
  <c r="A82" i="43"/>
  <c r="I81" i="43"/>
  <c r="A81" i="43"/>
  <c r="I80" i="43"/>
  <c r="A80" i="43"/>
  <c r="I79" i="43"/>
  <c r="A79" i="43"/>
  <c r="I78" i="43"/>
  <c r="A78" i="43"/>
  <c r="I77" i="43"/>
  <c r="A77" i="43"/>
  <c r="I76" i="43"/>
  <c r="A76" i="43"/>
  <c r="I75" i="43"/>
  <c r="A75" i="43"/>
  <c r="I74" i="43"/>
  <c r="A74" i="43"/>
  <c r="I73" i="43"/>
  <c r="A73" i="43"/>
  <c r="B70" i="43"/>
  <c r="A70" i="43"/>
  <c r="F4" i="43" s="1"/>
  <c r="H67" i="43"/>
  <c r="G67" i="43"/>
  <c r="F67" i="43"/>
  <c r="E67" i="43"/>
  <c r="D67" i="43"/>
  <c r="C67" i="43"/>
  <c r="B67" i="43"/>
  <c r="I66" i="43"/>
  <c r="A66" i="43"/>
  <c r="I65" i="43"/>
  <c r="A65" i="43"/>
  <c r="I64" i="43"/>
  <c r="A64" i="43"/>
  <c r="I63" i="43"/>
  <c r="A63" i="43"/>
  <c r="I62" i="43"/>
  <c r="A62" i="43"/>
  <c r="I61" i="43"/>
  <c r="A61" i="43"/>
  <c r="I60" i="43"/>
  <c r="A60" i="43"/>
  <c r="I59" i="43"/>
  <c r="A59" i="43"/>
  <c r="I58" i="43"/>
  <c r="A58" i="43"/>
  <c r="I57" i="43"/>
  <c r="A57" i="43"/>
  <c r="B54" i="43"/>
  <c r="A54" i="43"/>
  <c r="E4" i="43" s="1"/>
  <c r="H51" i="43"/>
  <c r="G51" i="43"/>
  <c r="F51" i="43"/>
  <c r="E51" i="43"/>
  <c r="D51" i="43"/>
  <c r="C51" i="43"/>
  <c r="B51" i="43"/>
  <c r="I51" i="43" s="1"/>
  <c r="D90" i="43" s="1"/>
  <c r="I50" i="43"/>
  <c r="I49" i="43"/>
  <c r="I48" i="43"/>
  <c r="I47" i="43"/>
  <c r="I46" i="43"/>
  <c r="I45" i="43"/>
  <c r="I44" i="43"/>
  <c r="I43" i="43"/>
  <c r="I42" i="43"/>
  <c r="A42" i="43"/>
  <c r="I41" i="43"/>
  <c r="A41" i="43"/>
  <c r="B38" i="43"/>
  <c r="A38" i="43"/>
  <c r="D4" i="43" s="1"/>
  <c r="H35" i="43"/>
  <c r="G35" i="43"/>
  <c r="F35" i="43"/>
  <c r="E35" i="43"/>
  <c r="D35" i="43"/>
  <c r="C35" i="43"/>
  <c r="B35" i="43"/>
  <c r="I35" i="43" s="1"/>
  <c r="C90" i="43" s="1"/>
  <c r="I34" i="43"/>
  <c r="A34" i="43"/>
  <c r="I33" i="43"/>
  <c r="A33" i="43"/>
  <c r="I32" i="43"/>
  <c r="A32" i="43"/>
  <c r="I31" i="43"/>
  <c r="A31" i="43"/>
  <c r="I30" i="43"/>
  <c r="A30" i="43"/>
  <c r="I29" i="43"/>
  <c r="A29" i="43"/>
  <c r="I28" i="43"/>
  <c r="A28" i="43"/>
  <c r="I27" i="43"/>
  <c r="A27" i="43"/>
  <c r="I26" i="43"/>
  <c r="A26" i="43"/>
  <c r="I25" i="43"/>
  <c r="A25" i="43"/>
  <c r="B22" i="43"/>
  <c r="A22" i="43"/>
  <c r="C4" i="43" s="1"/>
  <c r="H19" i="43"/>
  <c r="G19" i="43"/>
  <c r="F19" i="43"/>
  <c r="E19" i="43"/>
  <c r="D19" i="43"/>
  <c r="C19" i="43"/>
  <c r="B19" i="43"/>
  <c r="I19" i="43" s="1"/>
  <c r="B90" i="43" s="1"/>
  <c r="I18" i="43"/>
  <c r="A18" i="43"/>
  <c r="I17" i="43"/>
  <c r="A17" i="43"/>
  <c r="I16" i="43"/>
  <c r="A16" i="43"/>
  <c r="I15" i="43"/>
  <c r="A15" i="43"/>
  <c r="I14" i="43"/>
  <c r="A14" i="43"/>
  <c r="I13" i="43"/>
  <c r="A13" i="43"/>
  <c r="I12" i="43"/>
  <c r="A12" i="43"/>
  <c r="I11" i="43"/>
  <c r="A11" i="43"/>
  <c r="I10" i="43"/>
  <c r="A10" i="43"/>
  <c r="I9" i="43"/>
  <c r="A9" i="43"/>
  <c r="E8" i="43"/>
  <c r="E20" i="43" s="1"/>
  <c r="C8" i="43"/>
  <c r="C20" i="43" s="1"/>
  <c r="B6" i="43"/>
  <c r="A6" i="43"/>
  <c r="B4" i="43" s="1"/>
  <c r="G2" i="43"/>
  <c r="B2" i="43"/>
  <c r="D8" i="43"/>
  <c r="B1" i="43"/>
  <c r="A1" i="43"/>
  <c r="H83" i="42"/>
  <c r="G83" i="42"/>
  <c r="F83" i="42"/>
  <c r="E83" i="42"/>
  <c r="D83" i="42"/>
  <c r="C83" i="42"/>
  <c r="B83" i="42"/>
  <c r="I83" i="42" s="1"/>
  <c r="F90" i="42" s="1"/>
  <c r="I82" i="42"/>
  <c r="A82" i="42"/>
  <c r="I81" i="42"/>
  <c r="A81" i="42"/>
  <c r="I80" i="42"/>
  <c r="A80" i="42"/>
  <c r="I79" i="42"/>
  <c r="A79" i="42"/>
  <c r="I78" i="42"/>
  <c r="A78" i="42"/>
  <c r="I77" i="42"/>
  <c r="A77" i="42"/>
  <c r="I76" i="42"/>
  <c r="A76" i="42"/>
  <c r="I75" i="42"/>
  <c r="A75" i="42"/>
  <c r="I74" i="42"/>
  <c r="A74" i="42"/>
  <c r="I73" i="42"/>
  <c r="A73" i="42"/>
  <c r="B70" i="42"/>
  <c r="A70" i="42"/>
  <c r="F4" i="42" s="1"/>
  <c r="H67" i="42"/>
  <c r="G67" i="42"/>
  <c r="F67" i="42"/>
  <c r="E67" i="42"/>
  <c r="D67" i="42"/>
  <c r="C67" i="42"/>
  <c r="B67" i="42"/>
  <c r="I67" i="42" s="1"/>
  <c r="E90" i="42" s="1"/>
  <c r="I66" i="42"/>
  <c r="A66" i="42"/>
  <c r="I65" i="42"/>
  <c r="A65" i="42"/>
  <c r="I64" i="42"/>
  <c r="A64" i="42"/>
  <c r="I63" i="42"/>
  <c r="A63" i="42"/>
  <c r="I62" i="42"/>
  <c r="A62" i="42"/>
  <c r="I61" i="42"/>
  <c r="A61" i="42"/>
  <c r="I60" i="42"/>
  <c r="A60" i="42"/>
  <c r="I59" i="42"/>
  <c r="A59" i="42"/>
  <c r="I58" i="42"/>
  <c r="A58" i="42"/>
  <c r="I57" i="42"/>
  <c r="A57" i="42"/>
  <c r="B54" i="42"/>
  <c r="A54" i="42"/>
  <c r="E4" i="42" s="1"/>
  <c r="H51" i="42"/>
  <c r="G51" i="42"/>
  <c r="F51" i="42"/>
  <c r="E51" i="42"/>
  <c r="D51" i="42"/>
  <c r="C51" i="42"/>
  <c r="B51" i="42"/>
  <c r="I51" i="42" s="1"/>
  <c r="D90" i="42" s="1"/>
  <c r="I50" i="42"/>
  <c r="I49" i="42"/>
  <c r="I48" i="42"/>
  <c r="I47" i="42"/>
  <c r="I46" i="42"/>
  <c r="I45" i="42"/>
  <c r="I44" i="42"/>
  <c r="I43" i="42"/>
  <c r="I42" i="42"/>
  <c r="A42" i="42"/>
  <c r="I41" i="42"/>
  <c r="A41" i="42"/>
  <c r="B38" i="42"/>
  <c r="A38" i="42"/>
  <c r="D4" i="42" s="1"/>
  <c r="H35" i="42"/>
  <c r="G35" i="42"/>
  <c r="F35" i="42"/>
  <c r="E35" i="42"/>
  <c r="D35" i="42"/>
  <c r="C35" i="42"/>
  <c r="B35" i="42"/>
  <c r="I34" i="42"/>
  <c r="A34" i="42"/>
  <c r="I33" i="42"/>
  <c r="A33" i="42"/>
  <c r="I32" i="42"/>
  <c r="A32" i="42"/>
  <c r="I31" i="42"/>
  <c r="A31" i="42"/>
  <c r="I30" i="42"/>
  <c r="A30" i="42"/>
  <c r="I29" i="42"/>
  <c r="A29" i="42"/>
  <c r="I28" i="42"/>
  <c r="A28" i="42"/>
  <c r="I27" i="42"/>
  <c r="A27" i="42"/>
  <c r="I26" i="42"/>
  <c r="A26" i="42"/>
  <c r="I25" i="42"/>
  <c r="A25" i="42"/>
  <c r="B22" i="42"/>
  <c r="A22" i="42"/>
  <c r="C4" i="42" s="1"/>
  <c r="H19" i="42"/>
  <c r="G19" i="42"/>
  <c r="F19" i="42"/>
  <c r="E19" i="42"/>
  <c r="D19" i="42"/>
  <c r="C19" i="42"/>
  <c r="B19" i="42"/>
  <c r="I18" i="42"/>
  <c r="A18" i="42"/>
  <c r="I17" i="42"/>
  <c r="A17" i="42"/>
  <c r="I16" i="42"/>
  <c r="A16" i="42"/>
  <c r="I15" i="42"/>
  <c r="A15" i="42"/>
  <c r="I14" i="42"/>
  <c r="A14" i="42"/>
  <c r="I13" i="42"/>
  <c r="A13" i="42"/>
  <c r="I12" i="42"/>
  <c r="A12" i="42"/>
  <c r="I11" i="42"/>
  <c r="A11" i="42"/>
  <c r="I10" i="42"/>
  <c r="A10" i="42"/>
  <c r="I9" i="42"/>
  <c r="A9" i="42"/>
  <c r="G8" i="42"/>
  <c r="G40" i="42" s="1"/>
  <c r="G72" i="42" s="1"/>
  <c r="B8" i="42"/>
  <c r="B24" i="42" s="1"/>
  <c r="B6" i="42"/>
  <c r="A6" i="42"/>
  <c r="B4" i="42" s="1"/>
  <c r="G2" i="42"/>
  <c r="B2" i="42"/>
  <c r="H8" i="42"/>
  <c r="B1" i="42"/>
  <c r="A1" i="42"/>
  <c r="G1" i="41"/>
  <c r="C8" i="41" s="1"/>
  <c r="C72" i="41" s="1"/>
  <c r="C84" i="41" s="1"/>
  <c r="G1" i="40"/>
  <c r="C8" i="40" s="1"/>
  <c r="C40" i="40" s="1"/>
  <c r="C52" i="40" s="1"/>
  <c r="G1" i="39"/>
  <c r="G1" i="38"/>
  <c r="H8" i="38" s="1"/>
  <c r="G1" i="37"/>
  <c r="G1" i="36"/>
  <c r="H8" i="36" s="1"/>
  <c r="G1" i="35"/>
  <c r="H8" i="35" s="1"/>
  <c r="G1" i="34"/>
  <c r="E8" i="34" s="1"/>
  <c r="G1" i="33"/>
  <c r="H8" i="33" s="1"/>
  <c r="G1" i="32"/>
  <c r="G1" i="31"/>
  <c r="E8" i="31" s="1"/>
  <c r="G1" i="30"/>
  <c r="H8" i="30" s="1"/>
  <c r="G1" i="29"/>
  <c r="G8" i="29" s="1"/>
  <c r="G24" i="29" s="1"/>
  <c r="G56" i="29" s="1"/>
  <c r="G1" i="28"/>
  <c r="G1" i="27"/>
  <c r="G1" i="26"/>
  <c r="G1" i="25"/>
  <c r="G1" i="24"/>
  <c r="H8" i="24" s="1"/>
  <c r="H83" i="41"/>
  <c r="G83" i="41"/>
  <c r="F83" i="41"/>
  <c r="E83" i="41"/>
  <c r="D83" i="41"/>
  <c r="C83" i="41"/>
  <c r="B83" i="41"/>
  <c r="I82" i="41"/>
  <c r="A82" i="41"/>
  <c r="I81" i="41"/>
  <c r="A81" i="41"/>
  <c r="I80" i="41"/>
  <c r="A80" i="41"/>
  <c r="I79" i="41"/>
  <c r="A79" i="41"/>
  <c r="I78" i="41"/>
  <c r="A78" i="41"/>
  <c r="I77" i="41"/>
  <c r="A77" i="41"/>
  <c r="I76" i="41"/>
  <c r="A76" i="41"/>
  <c r="I75" i="41"/>
  <c r="A75" i="41"/>
  <c r="I74" i="41"/>
  <c r="A74" i="41"/>
  <c r="I73" i="41"/>
  <c r="A73" i="41"/>
  <c r="B70" i="41"/>
  <c r="A70" i="41"/>
  <c r="F4" i="41" s="1"/>
  <c r="H67" i="41"/>
  <c r="G67" i="41"/>
  <c r="F67" i="41"/>
  <c r="E67" i="41"/>
  <c r="D67" i="41"/>
  <c r="C67" i="41"/>
  <c r="B67" i="41"/>
  <c r="I67" i="41" s="1"/>
  <c r="E90" i="41" s="1"/>
  <c r="I66" i="41"/>
  <c r="A66" i="41"/>
  <c r="I65" i="41"/>
  <c r="A65" i="41"/>
  <c r="I64" i="41"/>
  <c r="A64" i="41"/>
  <c r="I63" i="41"/>
  <c r="A63" i="41"/>
  <c r="I62" i="41"/>
  <c r="A62" i="41"/>
  <c r="I61" i="41"/>
  <c r="A61" i="41"/>
  <c r="I60" i="41"/>
  <c r="A60" i="41"/>
  <c r="I59" i="41"/>
  <c r="A59" i="41"/>
  <c r="I58" i="41"/>
  <c r="A58" i="41"/>
  <c r="I57" i="41"/>
  <c r="A57" i="41"/>
  <c r="B54" i="41"/>
  <c r="A54" i="41"/>
  <c r="E4" i="41" s="1"/>
  <c r="H51" i="41"/>
  <c r="G51" i="41"/>
  <c r="F51" i="41"/>
  <c r="E51" i="41"/>
  <c r="D51" i="41"/>
  <c r="C51" i="41"/>
  <c r="B51" i="41"/>
  <c r="I50" i="41"/>
  <c r="I49" i="41"/>
  <c r="I48" i="41"/>
  <c r="I47" i="41"/>
  <c r="I46" i="41"/>
  <c r="I45" i="41"/>
  <c r="I44" i="41"/>
  <c r="I43" i="41"/>
  <c r="I42" i="41"/>
  <c r="A42" i="41"/>
  <c r="I41" i="41"/>
  <c r="A41" i="41"/>
  <c r="B38" i="41"/>
  <c r="A38" i="41"/>
  <c r="D4" i="41" s="1"/>
  <c r="H35" i="41"/>
  <c r="G35" i="41"/>
  <c r="F35" i="41"/>
  <c r="E35" i="41"/>
  <c r="D35" i="41"/>
  <c r="C35" i="41"/>
  <c r="B35" i="41"/>
  <c r="I35" i="41" s="1"/>
  <c r="C90" i="41" s="1"/>
  <c r="I34" i="41"/>
  <c r="A34" i="41"/>
  <c r="I33" i="41"/>
  <c r="A33" i="41"/>
  <c r="I32" i="41"/>
  <c r="A32" i="41"/>
  <c r="I31" i="41"/>
  <c r="A31" i="41"/>
  <c r="I30" i="41"/>
  <c r="A30" i="41"/>
  <c r="I29" i="41"/>
  <c r="A29" i="41"/>
  <c r="I28" i="41"/>
  <c r="A28" i="41"/>
  <c r="I27" i="41"/>
  <c r="A27" i="41"/>
  <c r="I26" i="41"/>
  <c r="A26" i="41"/>
  <c r="I25" i="41"/>
  <c r="A25" i="41"/>
  <c r="B22" i="41"/>
  <c r="A22" i="41"/>
  <c r="C4" i="41" s="1"/>
  <c r="H19" i="41"/>
  <c r="G19" i="41"/>
  <c r="F19" i="41"/>
  <c r="E19" i="41"/>
  <c r="D19" i="41"/>
  <c r="C19" i="41"/>
  <c r="B19" i="41"/>
  <c r="I19" i="41" s="1"/>
  <c r="B90" i="41" s="1"/>
  <c r="I18" i="41"/>
  <c r="A18" i="41"/>
  <c r="I17" i="41"/>
  <c r="A17" i="41"/>
  <c r="I16" i="41"/>
  <c r="A16" i="41"/>
  <c r="I15" i="41"/>
  <c r="A15" i="41"/>
  <c r="I14" i="41"/>
  <c r="A14" i="41"/>
  <c r="I13" i="41"/>
  <c r="A13" i="41"/>
  <c r="I12" i="41"/>
  <c r="A12" i="41"/>
  <c r="I11" i="41"/>
  <c r="A11" i="41"/>
  <c r="I10" i="41"/>
  <c r="A10" i="41"/>
  <c r="I9" i="41"/>
  <c r="A9" i="41"/>
  <c r="B6" i="41"/>
  <c r="A6" i="41"/>
  <c r="B4" i="41" s="1"/>
  <c r="G2" i="41"/>
  <c r="B2" i="41"/>
  <c r="B1" i="41"/>
  <c r="A1" i="41"/>
  <c r="H83" i="40"/>
  <c r="G83" i="40"/>
  <c r="F83" i="40"/>
  <c r="E83" i="40"/>
  <c r="D83" i="40"/>
  <c r="C83" i="40"/>
  <c r="B83" i="40"/>
  <c r="I83" i="40" s="1"/>
  <c r="F90" i="40" s="1"/>
  <c r="I82" i="40"/>
  <c r="A82" i="40"/>
  <c r="I81" i="40"/>
  <c r="A81" i="40"/>
  <c r="I80" i="40"/>
  <c r="A80" i="40"/>
  <c r="I79" i="40"/>
  <c r="A79" i="40"/>
  <c r="I78" i="40"/>
  <c r="A78" i="40"/>
  <c r="I77" i="40"/>
  <c r="A77" i="40"/>
  <c r="I76" i="40"/>
  <c r="A76" i="40"/>
  <c r="I75" i="40"/>
  <c r="A75" i="40"/>
  <c r="I74" i="40"/>
  <c r="A74" i="40"/>
  <c r="I73" i="40"/>
  <c r="A73" i="40"/>
  <c r="B70" i="40"/>
  <c r="A70" i="40"/>
  <c r="H67" i="40"/>
  <c r="G67" i="40"/>
  <c r="F67" i="40"/>
  <c r="E67" i="40"/>
  <c r="D67" i="40"/>
  <c r="C67" i="40"/>
  <c r="B67" i="40"/>
  <c r="I67" i="40" s="1"/>
  <c r="E90" i="40" s="1"/>
  <c r="I66" i="40"/>
  <c r="A66" i="40"/>
  <c r="I65" i="40"/>
  <c r="A65" i="40"/>
  <c r="I64" i="40"/>
  <c r="A64" i="40"/>
  <c r="I63" i="40"/>
  <c r="A63" i="40"/>
  <c r="I62" i="40"/>
  <c r="A62" i="40"/>
  <c r="I61" i="40"/>
  <c r="A61" i="40"/>
  <c r="I60" i="40"/>
  <c r="A60" i="40"/>
  <c r="I59" i="40"/>
  <c r="A59" i="40"/>
  <c r="I58" i="40"/>
  <c r="A58" i="40"/>
  <c r="I57" i="40"/>
  <c r="A57" i="40"/>
  <c r="B54" i="40"/>
  <c r="A54" i="40"/>
  <c r="E4" i="40" s="1"/>
  <c r="H51" i="40"/>
  <c r="G51" i="40"/>
  <c r="F51" i="40"/>
  <c r="E51" i="40"/>
  <c r="D51" i="40"/>
  <c r="C51" i="40"/>
  <c r="B51" i="40"/>
  <c r="I51" i="40" s="1"/>
  <c r="D90" i="40" s="1"/>
  <c r="I50" i="40"/>
  <c r="I49" i="40"/>
  <c r="I48" i="40"/>
  <c r="I47" i="40"/>
  <c r="I46" i="40"/>
  <c r="I45" i="40"/>
  <c r="I44" i="40"/>
  <c r="I43" i="40"/>
  <c r="I42" i="40"/>
  <c r="A42" i="40"/>
  <c r="I41" i="40"/>
  <c r="A41" i="40"/>
  <c r="B38" i="40"/>
  <c r="A38" i="40"/>
  <c r="H35" i="40"/>
  <c r="G35" i="40"/>
  <c r="F35" i="40"/>
  <c r="E35" i="40"/>
  <c r="D35" i="40"/>
  <c r="C35" i="40"/>
  <c r="B35" i="40"/>
  <c r="I34" i="40"/>
  <c r="A34" i="40"/>
  <c r="I33" i="40"/>
  <c r="A33" i="40"/>
  <c r="I32" i="40"/>
  <c r="A32" i="40"/>
  <c r="I31" i="40"/>
  <c r="A31" i="40"/>
  <c r="I30" i="40"/>
  <c r="A30" i="40"/>
  <c r="I29" i="40"/>
  <c r="A29" i="40"/>
  <c r="I28" i="40"/>
  <c r="A28" i="40"/>
  <c r="I27" i="40"/>
  <c r="A27" i="40"/>
  <c r="I26" i="40"/>
  <c r="A26" i="40"/>
  <c r="I25" i="40"/>
  <c r="A25" i="40"/>
  <c r="B22" i="40"/>
  <c r="A22" i="40"/>
  <c r="C4" i="40" s="1"/>
  <c r="H19" i="40"/>
  <c r="G19" i="40"/>
  <c r="F19" i="40"/>
  <c r="E19" i="40"/>
  <c r="D19" i="40"/>
  <c r="C19" i="40"/>
  <c r="B19" i="40"/>
  <c r="I19" i="40" s="1"/>
  <c r="B90" i="40" s="1"/>
  <c r="I18" i="40"/>
  <c r="A18" i="40"/>
  <c r="I17" i="40"/>
  <c r="A17" i="40"/>
  <c r="I16" i="40"/>
  <c r="A16" i="40"/>
  <c r="I15" i="40"/>
  <c r="A15" i="40"/>
  <c r="I14" i="40"/>
  <c r="A14" i="40"/>
  <c r="I13" i="40"/>
  <c r="A13" i="40"/>
  <c r="I12" i="40"/>
  <c r="A12" i="40"/>
  <c r="I11" i="40"/>
  <c r="A11" i="40"/>
  <c r="I10" i="40"/>
  <c r="A10" i="40"/>
  <c r="I9" i="40"/>
  <c r="A9" i="40"/>
  <c r="B6" i="40"/>
  <c r="A6" i="40"/>
  <c r="B4" i="40" s="1"/>
  <c r="F4" i="40"/>
  <c r="D4" i="40"/>
  <c r="G2" i="40"/>
  <c r="B2" i="40"/>
  <c r="B1" i="40"/>
  <c r="A1" i="40"/>
  <c r="H83" i="39"/>
  <c r="G83" i="39"/>
  <c r="F83" i="39"/>
  <c r="E83" i="39"/>
  <c r="D83" i="39"/>
  <c r="C83" i="39"/>
  <c r="B83" i="39"/>
  <c r="I83" i="39" s="1"/>
  <c r="F90" i="39" s="1"/>
  <c r="I82" i="39"/>
  <c r="A82" i="39"/>
  <c r="I81" i="39"/>
  <c r="A81" i="39"/>
  <c r="I80" i="39"/>
  <c r="A80" i="39"/>
  <c r="I79" i="39"/>
  <c r="A79" i="39"/>
  <c r="I78" i="39"/>
  <c r="A78" i="39"/>
  <c r="I77" i="39"/>
  <c r="A77" i="39"/>
  <c r="I76" i="39"/>
  <c r="A76" i="39"/>
  <c r="I75" i="39"/>
  <c r="A75" i="39"/>
  <c r="I74" i="39"/>
  <c r="A74" i="39"/>
  <c r="I73" i="39"/>
  <c r="A73" i="39"/>
  <c r="B70" i="39"/>
  <c r="A70" i="39"/>
  <c r="F4" i="39" s="1"/>
  <c r="H67" i="39"/>
  <c r="G67" i="39"/>
  <c r="F67" i="39"/>
  <c r="E67" i="39"/>
  <c r="D67" i="39"/>
  <c r="C67" i="39"/>
  <c r="B67" i="39"/>
  <c r="I66" i="39"/>
  <c r="A66" i="39"/>
  <c r="I65" i="39"/>
  <c r="A65" i="39"/>
  <c r="I64" i="39"/>
  <c r="A64" i="39"/>
  <c r="I63" i="39"/>
  <c r="A63" i="39"/>
  <c r="I62" i="39"/>
  <c r="A62" i="39"/>
  <c r="I61" i="39"/>
  <c r="A61" i="39"/>
  <c r="I60" i="39"/>
  <c r="A60" i="39"/>
  <c r="I59" i="39"/>
  <c r="A59" i="39"/>
  <c r="I58" i="39"/>
  <c r="A58" i="39"/>
  <c r="I57" i="39"/>
  <c r="A57" i="39"/>
  <c r="B54" i="39"/>
  <c r="A54" i="39"/>
  <c r="E4" i="39" s="1"/>
  <c r="H51" i="39"/>
  <c r="G51" i="39"/>
  <c r="F51" i="39"/>
  <c r="E51" i="39"/>
  <c r="D51" i="39"/>
  <c r="C51" i="39"/>
  <c r="B51" i="39"/>
  <c r="I51" i="39" s="1"/>
  <c r="D90" i="39" s="1"/>
  <c r="I50" i="39"/>
  <c r="I49" i="39"/>
  <c r="I48" i="39"/>
  <c r="I47" i="39"/>
  <c r="I46" i="39"/>
  <c r="I45" i="39"/>
  <c r="I44" i="39"/>
  <c r="I43" i="39"/>
  <c r="I42" i="39"/>
  <c r="A42" i="39"/>
  <c r="I41" i="39"/>
  <c r="A41" i="39"/>
  <c r="B38" i="39"/>
  <c r="A38" i="39"/>
  <c r="D4" i="39" s="1"/>
  <c r="H35" i="39"/>
  <c r="G35" i="39"/>
  <c r="F35" i="39"/>
  <c r="E35" i="39"/>
  <c r="D35" i="39"/>
  <c r="C35" i="39"/>
  <c r="B35" i="39"/>
  <c r="I34" i="39"/>
  <c r="A34" i="39"/>
  <c r="I33" i="39"/>
  <c r="A33" i="39"/>
  <c r="I32" i="39"/>
  <c r="A32" i="39"/>
  <c r="I31" i="39"/>
  <c r="A31" i="39"/>
  <c r="I30" i="39"/>
  <c r="A30" i="39"/>
  <c r="I29" i="39"/>
  <c r="A29" i="39"/>
  <c r="I28" i="39"/>
  <c r="A28" i="39"/>
  <c r="I27" i="39"/>
  <c r="A27" i="39"/>
  <c r="I26" i="39"/>
  <c r="A26" i="39"/>
  <c r="I25" i="39"/>
  <c r="A25" i="39"/>
  <c r="B22" i="39"/>
  <c r="A22" i="39"/>
  <c r="C4" i="39" s="1"/>
  <c r="H19" i="39"/>
  <c r="G19" i="39"/>
  <c r="F19" i="39"/>
  <c r="E19" i="39"/>
  <c r="D19" i="39"/>
  <c r="C19" i="39"/>
  <c r="B19" i="39"/>
  <c r="I19" i="39" s="1"/>
  <c r="B90" i="39" s="1"/>
  <c r="I18" i="39"/>
  <c r="A18" i="39"/>
  <c r="I17" i="39"/>
  <c r="A17" i="39"/>
  <c r="I16" i="39"/>
  <c r="A16" i="39"/>
  <c r="I15" i="39"/>
  <c r="A15" i="39"/>
  <c r="I14" i="39"/>
  <c r="A14" i="39"/>
  <c r="I13" i="39"/>
  <c r="A13" i="39"/>
  <c r="I12" i="39"/>
  <c r="A12" i="39"/>
  <c r="I11" i="39"/>
  <c r="A11" i="39"/>
  <c r="I10" i="39"/>
  <c r="A10" i="39"/>
  <c r="I9" i="39"/>
  <c r="A9" i="39"/>
  <c r="B6" i="39"/>
  <c r="A6" i="39"/>
  <c r="B4" i="39" s="1"/>
  <c r="G2" i="39"/>
  <c r="B2" i="39"/>
  <c r="H8" i="39"/>
  <c r="B1" i="39"/>
  <c r="A1" i="39"/>
  <c r="H83" i="38"/>
  <c r="G83" i="38"/>
  <c r="F83" i="38"/>
  <c r="E83" i="38"/>
  <c r="D83" i="38"/>
  <c r="C83" i="38"/>
  <c r="B83" i="38"/>
  <c r="I83" i="38" s="1"/>
  <c r="F90" i="38" s="1"/>
  <c r="I82" i="38"/>
  <c r="A82" i="38"/>
  <c r="I81" i="38"/>
  <c r="A81" i="38"/>
  <c r="I80" i="38"/>
  <c r="A80" i="38"/>
  <c r="I79" i="38"/>
  <c r="A79" i="38"/>
  <c r="I78" i="38"/>
  <c r="A78" i="38"/>
  <c r="I77" i="38"/>
  <c r="A77" i="38"/>
  <c r="I76" i="38"/>
  <c r="A76" i="38"/>
  <c r="I75" i="38"/>
  <c r="A75" i="38"/>
  <c r="I74" i="38"/>
  <c r="A74" i="38"/>
  <c r="I73" i="38"/>
  <c r="A73" i="38"/>
  <c r="B70" i="38"/>
  <c r="A70" i="38"/>
  <c r="F4" i="38" s="1"/>
  <c r="H67" i="38"/>
  <c r="G67" i="38"/>
  <c r="F67" i="38"/>
  <c r="E67" i="38"/>
  <c r="D67" i="38"/>
  <c r="C67" i="38"/>
  <c r="B67" i="38"/>
  <c r="I66" i="38"/>
  <c r="A66" i="38"/>
  <c r="I65" i="38"/>
  <c r="A65" i="38"/>
  <c r="I64" i="38"/>
  <c r="A64" i="38"/>
  <c r="I63" i="38"/>
  <c r="A63" i="38"/>
  <c r="I62" i="38"/>
  <c r="A62" i="38"/>
  <c r="I61" i="38"/>
  <c r="A61" i="38"/>
  <c r="I60" i="38"/>
  <c r="A60" i="38"/>
  <c r="I59" i="38"/>
  <c r="A59" i="38"/>
  <c r="I58" i="38"/>
  <c r="A58" i="38"/>
  <c r="I57" i="38"/>
  <c r="A57" i="38"/>
  <c r="B54" i="38"/>
  <c r="A54" i="38"/>
  <c r="E4" i="38" s="1"/>
  <c r="H51" i="38"/>
  <c r="G51" i="38"/>
  <c r="F51" i="38"/>
  <c r="E51" i="38"/>
  <c r="D51" i="38"/>
  <c r="C51" i="38"/>
  <c r="B51" i="38"/>
  <c r="I51" i="38" s="1"/>
  <c r="D90" i="38" s="1"/>
  <c r="I50" i="38"/>
  <c r="I49" i="38"/>
  <c r="I48" i="38"/>
  <c r="I47" i="38"/>
  <c r="I46" i="38"/>
  <c r="I45" i="38"/>
  <c r="I44" i="38"/>
  <c r="I43" i="38"/>
  <c r="I42" i="38"/>
  <c r="A42" i="38"/>
  <c r="I41" i="38"/>
  <c r="A41" i="38"/>
  <c r="B38" i="38"/>
  <c r="A38" i="38"/>
  <c r="D4" i="38" s="1"/>
  <c r="H35" i="38"/>
  <c r="G35" i="38"/>
  <c r="F35" i="38"/>
  <c r="E35" i="38"/>
  <c r="D35" i="38"/>
  <c r="C35" i="38"/>
  <c r="B35" i="38"/>
  <c r="I35" i="38" s="1"/>
  <c r="C90" i="38" s="1"/>
  <c r="I34" i="38"/>
  <c r="A34" i="38"/>
  <c r="I33" i="38"/>
  <c r="A33" i="38"/>
  <c r="I32" i="38"/>
  <c r="A32" i="38"/>
  <c r="I31" i="38"/>
  <c r="A31" i="38"/>
  <c r="I30" i="38"/>
  <c r="A30" i="38"/>
  <c r="I29" i="38"/>
  <c r="A29" i="38"/>
  <c r="I28" i="38"/>
  <c r="A28" i="38"/>
  <c r="I27" i="38"/>
  <c r="A27" i="38"/>
  <c r="I26" i="38"/>
  <c r="A26" i="38"/>
  <c r="I25" i="38"/>
  <c r="A25" i="38"/>
  <c r="B22" i="38"/>
  <c r="A22" i="38"/>
  <c r="C4" i="38" s="1"/>
  <c r="H19" i="38"/>
  <c r="G19" i="38"/>
  <c r="F19" i="38"/>
  <c r="E19" i="38"/>
  <c r="D19" i="38"/>
  <c r="C19" i="38"/>
  <c r="B19" i="38"/>
  <c r="I18" i="38"/>
  <c r="A18" i="38"/>
  <c r="I17" i="38"/>
  <c r="A17" i="38"/>
  <c r="I16" i="38"/>
  <c r="A16" i="38"/>
  <c r="I15" i="38"/>
  <c r="A15" i="38"/>
  <c r="I14" i="38"/>
  <c r="A14" i="38"/>
  <c r="I13" i="38"/>
  <c r="A13" i="38"/>
  <c r="I12" i="38"/>
  <c r="A12" i="38"/>
  <c r="I11" i="38"/>
  <c r="A11" i="38"/>
  <c r="I10" i="38"/>
  <c r="A10" i="38"/>
  <c r="I9" i="38"/>
  <c r="A9" i="38"/>
  <c r="B6" i="38"/>
  <c r="A6" i="38"/>
  <c r="B4" i="38" s="1"/>
  <c r="G2" i="38"/>
  <c r="B2" i="38"/>
  <c r="B1" i="38"/>
  <c r="A1" i="38"/>
  <c r="H83" i="37"/>
  <c r="G83" i="37"/>
  <c r="F83" i="37"/>
  <c r="E83" i="37"/>
  <c r="D83" i="37"/>
  <c r="C83" i="37"/>
  <c r="B83" i="37"/>
  <c r="I83" i="37" s="1"/>
  <c r="F90" i="37" s="1"/>
  <c r="I82" i="37"/>
  <c r="A82" i="37"/>
  <c r="I81" i="37"/>
  <c r="A81" i="37"/>
  <c r="I80" i="37"/>
  <c r="A80" i="37"/>
  <c r="I79" i="37"/>
  <c r="A79" i="37"/>
  <c r="I78" i="37"/>
  <c r="A78" i="37"/>
  <c r="I77" i="37"/>
  <c r="A77" i="37"/>
  <c r="I76" i="37"/>
  <c r="A76" i="37"/>
  <c r="I75" i="37"/>
  <c r="A75" i="37"/>
  <c r="I74" i="37"/>
  <c r="A74" i="37"/>
  <c r="I73" i="37"/>
  <c r="A73" i="37"/>
  <c r="B70" i="37"/>
  <c r="A70" i="37"/>
  <c r="H67" i="37"/>
  <c r="G67" i="37"/>
  <c r="F67" i="37"/>
  <c r="E67" i="37"/>
  <c r="D67" i="37"/>
  <c r="C67" i="37"/>
  <c r="B67" i="37"/>
  <c r="I67" i="37" s="1"/>
  <c r="E90" i="37" s="1"/>
  <c r="I66" i="37"/>
  <c r="A66" i="37"/>
  <c r="I65" i="37"/>
  <c r="A65" i="37"/>
  <c r="I64" i="37"/>
  <c r="A64" i="37"/>
  <c r="I63" i="37"/>
  <c r="A63" i="37"/>
  <c r="I62" i="37"/>
  <c r="A62" i="37"/>
  <c r="I61" i="37"/>
  <c r="A61" i="37"/>
  <c r="I60" i="37"/>
  <c r="A60" i="37"/>
  <c r="I59" i="37"/>
  <c r="A59" i="37"/>
  <c r="I58" i="37"/>
  <c r="A58" i="37"/>
  <c r="I57" i="37"/>
  <c r="A57" i="37"/>
  <c r="B54" i="37"/>
  <c r="A54" i="37"/>
  <c r="H51" i="37"/>
  <c r="G51" i="37"/>
  <c r="F51" i="37"/>
  <c r="E51" i="37"/>
  <c r="D51" i="37"/>
  <c r="C51" i="37"/>
  <c r="B51" i="37"/>
  <c r="I50" i="37"/>
  <c r="I49" i="37"/>
  <c r="I48" i="37"/>
  <c r="I47" i="37"/>
  <c r="I46" i="37"/>
  <c r="I45" i="37"/>
  <c r="I44" i="37"/>
  <c r="I43" i="37"/>
  <c r="I42" i="37"/>
  <c r="A42" i="37"/>
  <c r="I41" i="37"/>
  <c r="A41" i="37"/>
  <c r="B38" i="37"/>
  <c r="A38" i="37"/>
  <c r="D4" i="37" s="1"/>
  <c r="H35" i="37"/>
  <c r="G35" i="37"/>
  <c r="F35" i="37"/>
  <c r="E35" i="37"/>
  <c r="D35" i="37"/>
  <c r="C35" i="37"/>
  <c r="B35" i="37"/>
  <c r="I35" i="37" s="1"/>
  <c r="C90" i="37" s="1"/>
  <c r="I34" i="37"/>
  <c r="A34" i="37"/>
  <c r="I33" i="37"/>
  <c r="A33" i="37"/>
  <c r="I32" i="37"/>
  <c r="A32" i="37"/>
  <c r="I31" i="37"/>
  <c r="A31" i="37"/>
  <c r="I30" i="37"/>
  <c r="A30" i="37"/>
  <c r="I29" i="37"/>
  <c r="A29" i="37"/>
  <c r="I28" i="37"/>
  <c r="A28" i="37"/>
  <c r="I27" i="37"/>
  <c r="A27" i="37"/>
  <c r="I26" i="37"/>
  <c r="A26" i="37"/>
  <c r="I25" i="37"/>
  <c r="A25" i="37"/>
  <c r="B22" i="37"/>
  <c r="A22" i="37"/>
  <c r="C4" i="37" s="1"/>
  <c r="H19" i="37"/>
  <c r="G19" i="37"/>
  <c r="F19" i="37"/>
  <c r="E19" i="37"/>
  <c r="D19" i="37"/>
  <c r="C19" i="37"/>
  <c r="B19" i="37"/>
  <c r="I19" i="37" s="1"/>
  <c r="B90" i="37" s="1"/>
  <c r="I18" i="37"/>
  <c r="A18" i="37"/>
  <c r="I17" i="37"/>
  <c r="A17" i="37"/>
  <c r="I16" i="37"/>
  <c r="A16" i="37"/>
  <c r="I15" i="37"/>
  <c r="A15" i="37"/>
  <c r="I14" i="37"/>
  <c r="A14" i="37"/>
  <c r="I13" i="37"/>
  <c r="A13" i="37"/>
  <c r="I12" i="37"/>
  <c r="A12" i="37"/>
  <c r="I11" i="37"/>
  <c r="A11" i="37"/>
  <c r="I10" i="37"/>
  <c r="A10" i="37"/>
  <c r="I9" i="37"/>
  <c r="A9" i="37"/>
  <c r="H8" i="37"/>
  <c r="H40" i="37" s="1"/>
  <c r="H72" i="37" s="1"/>
  <c r="C8" i="37"/>
  <c r="C40" i="37" s="1"/>
  <c r="C52" i="37" s="1"/>
  <c r="B8" i="37"/>
  <c r="B40" i="37" s="1"/>
  <c r="B6" i="37"/>
  <c r="A6" i="37"/>
  <c r="B4" i="37" s="1"/>
  <c r="F4" i="37"/>
  <c r="E4" i="37"/>
  <c r="G2" i="37"/>
  <c r="B2" i="37"/>
  <c r="E8" i="37"/>
  <c r="B1" i="37"/>
  <c r="A1" i="37"/>
  <c r="H83" i="36"/>
  <c r="G83" i="36"/>
  <c r="F83" i="36"/>
  <c r="E83" i="36"/>
  <c r="D83" i="36"/>
  <c r="C83" i="36"/>
  <c r="B83" i="36"/>
  <c r="I82" i="36"/>
  <c r="A82" i="36"/>
  <c r="I81" i="36"/>
  <c r="A81" i="36"/>
  <c r="I80" i="36"/>
  <c r="A80" i="36"/>
  <c r="I79" i="36"/>
  <c r="A79" i="36"/>
  <c r="I78" i="36"/>
  <c r="A78" i="36"/>
  <c r="I77" i="36"/>
  <c r="A77" i="36"/>
  <c r="I76" i="36"/>
  <c r="A76" i="36"/>
  <c r="I75" i="36"/>
  <c r="A75" i="36"/>
  <c r="I74" i="36"/>
  <c r="A74" i="36"/>
  <c r="I73" i="36"/>
  <c r="A73" i="36"/>
  <c r="B70" i="36"/>
  <c r="A70" i="36"/>
  <c r="F4" i="36" s="1"/>
  <c r="H67" i="36"/>
  <c r="G67" i="36"/>
  <c r="F67" i="36"/>
  <c r="E67" i="36"/>
  <c r="D67" i="36"/>
  <c r="C67" i="36"/>
  <c r="B67" i="36"/>
  <c r="I66" i="36"/>
  <c r="A66" i="36"/>
  <c r="I65" i="36"/>
  <c r="A65" i="36"/>
  <c r="I64" i="36"/>
  <c r="A64" i="36"/>
  <c r="I63" i="36"/>
  <c r="A63" i="36"/>
  <c r="I62" i="36"/>
  <c r="A62" i="36"/>
  <c r="I61" i="36"/>
  <c r="A61" i="36"/>
  <c r="I60" i="36"/>
  <c r="A60" i="36"/>
  <c r="I59" i="36"/>
  <c r="A59" i="36"/>
  <c r="I58" i="36"/>
  <c r="A58" i="36"/>
  <c r="I57" i="36"/>
  <c r="A57" i="36"/>
  <c r="B54" i="36"/>
  <c r="A54" i="36"/>
  <c r="E4" i="36" s="1"/>
  <c r="H51" i="36"/>
  <c r="G51" i="36"/>
  <c r="F51" i="36"/>
  <c r="E51" i="36"/>
  <c r="D51" i="36"/>
  <c r="C51" i="36"/>
  <c r="B51" i="36"/>
  <c r="I51" i="36" s="1"/>
  <c r="D90" i="36" s="1"/>
  <c r="I50" i="36"/>
  <c r="I49" i="36"/>
  <c r="I48" i="36"/>
  <c r="I47" i="36"/>
  <c r="I46" i="36"/>
  <c r="I45" i="36"/>
  <c r="I44" i="36"/>
  <c r="I43" i="36"/>
  <c r="I42" i="36"/>
  <c r="A42" i="36"/>
  <c r="I41" i="36"/>
  <c r="A41" i="36"/>
  <c r="B38" i="36"/>
  <c r="A38" i="36"/>
  <c r="D4" i="36" s="1"/>
  <c r="H35" i="36"/>
  <c r="G35" i="36"/>
  <c r="F35" i="36"/>
  <c r="E35" i="36"/>
  <c r="D35" i="36"/>
  <c r="C35" i="36"/>
  <c r="B35" i="36"/>
  <c r="I35" i="36" s="1"/>
  <c r="C90" i="36" s="1"/>
  <c r="I34" i="36"/>
  <c r="A34" i="36"/>
  <c r="I33" i="36"/>
  <c r="A33" i="36"/>
  <c r="I32" i="36"/>
  <c r="A32" i="36"/>
  <c r="I31" i="36"/>
  <c r="A31" i="36"/>
  <c r="I30" i="36"/>
  <c r="A30" i="36"/>
  <c r="I29" i="36"/>
  <c r="A29" i="36"/>
  <c r="I28" i="36"/>
  <c r="A28" i="36"/>
  <c r="I27" i="36"/>
  <c r="A27" i="36"/>
  <c r="I26" i="36"/>
  <c r="A26" i="36"/>
  <c r="I25" i="36"/>
  <c r="A25" i="36"/>
  <c r="B22" i="36"/>
  <c r="A22" i="36"/>
  <c r="C4" i="36" s="1"/>
  <c r="H19" i="36"/>
  <c r="G19" i="36"/>
  <c r="F19" i="36"/>
  <c r="E19" i="36"/>
  <c r="D19" i="36"/>
  <c r="C19" i="36"/>
  <c r="B19" i="36"/>
  <c r="I19" i="36" s="1"/>
  <c r="B90" i="36" s="1"/>
  <c r="I18" i="36"/>
  <c r="A18" i="36"/>
  <c r="I17" i="36"/>
  <c r="A17" i="36"/>
  <c r="I16" i="36"/>
  <c r="A16" i="36"/>
  <c r="I15" i="36"/>
  <c r="A15" i="36"/>
  <c r="I14" i="36"/>
  <c r="A14" i="36"/>
  <c r="I13" i="36"/>
  <c r="A13" i="36"/>
  <c r="I12" i="36"/>
  <c r="A12" i="36"/>
  <c r="I11" i="36"/>
  <c r="A11" i="36"/>
  <c r="I10" i="36"/>
  <c r="A10" i="36"/>
  <c r="I9" i="36"/>
  <c r="A9" i="36"/>
  <c r="B6" i="36"/>
  <c r="A6" i="36"/>
  <c r="B4" i="36" s="1"/>
  <c r="G2" i="36"/>
  <c r="B2" i="36"/>
  <c r="B1" i="36"/>
  <c r="A1" i="36"/>
  <c r="H83" i="35"/>
  <c r="G83" i="35"/>
  <c r="F83" i="35"/>
  <c r="E83" i="35"/>
  <c r="D83" i="35"/>
  <c r="C83" i="35"/>
  <c r="B83" i="35"/>
  <c r="I83" i="35" s="1"/>
  <c r="F90" i="35" s="1"/>
  <c r="I82" i="35"/>
  <c r="A82" i="35"/>
  <c r="I81" i="35"/>
  <c r="A81" i="35"/>
  <c r="I80" i="35"/>
  <c r="A80" i="35"/>
  <c r="I79" i="35"/>
  <c r="A79" i="35"/>
  <c r="I78" i="35"/>
  <c r="A78" i="35"/>
  <c r="I77" i="35"/>
  <c r="A77" i="35"/>
  <c r="I76" i="35"/>
  <c r="A76" i="35"/>
  <c r="I75" i="35"/>
  <c r="A75" i="35"/>
  <c r="I74" i="35"/>
  <c r="A74" i="35"/>
  <c r="I73" i="35"/>
  <c r="A73" i="35"/>
  <c r="B70" i="35"/>
  <c r="A70" i="35"/>
  <c r="F4" i="35" s="1"/>
  <c r="H67" i="35"/>
  <c r="G67" i="35"/>
  <c r="F67" i="35"/>
  <c r="E67" i="35"/>
  <c r="D67" i="35"/>
  <c r="C67" i="35"/>
  <c r="B67" i="35"/>
  <c r="I66" i="35"/>
  <c r="A66" i="35"/>
  <c r="I65" i="35"/>
  <c r="A65" i="35"/>
  <c r="I64" i="35"/>
  <c r="A64" i="35"/>
  <c r="I63" i="35"/>
  <c r="A63" i="35"/>
  <c r="I62" i="35"/>
  <c r="A62" i="35"/>
  <c r="I61" i="35"/>
  <c r="A61" i="35"/>
  <c r="I60" i="35"/>
  <c r="A60" i="35"/>
  <c r="I59" i="35"/>
  <c r="A59" i="35"/>
  <c r="I58" i="35"/>
  <c r="A58" i="35"/>
  <c r="I57" i="35"/>
  <c r="A57" i="35"/>
  <c r="B54" i="35"/>
  <c r="A54" i="35"/>
  <c r="E4" i="35" s="1"/>
  <c r="H51" i="35"/>
  <c r="G51" i="35"/>
  <c r="F51" i="35"/>
  <c r="E51" i="35"/>
  <c r="D51" i="35"/>
  <c r="C51" i="35"/>
  <c r="B51" i="35"/>
  <c r="I51" i="35" s="1"/>
  <c r="D90" i="35" s="1"/>
  <c r="I50" i="35"/>
  <c r="I49" i="35"/>
  <c r="I48" i="35"/>
  <c r="I47" i="35"/>
  <c r="I46" i="35"/>
  <c r="I45" i="35"/>
  <c r="I44" i="35"/>
  <c r="I43" i="35"/>
  <c r="I42" i="35"/>
  <c r="A42" i="35"/>
  <c r="I41" i="35"/>
  <c r="A41" i="35"/>
  <c r="B38" i="35"/>
  <c r="A38" i="35"/>
  <c r="D4" i="35" s="1"/>
  <c r="H35" i="35"/>
  <c r="G35" i="35"/>
  <c r="F35" i="35"/>
  <c r="E35" i="35"/>
  <c r="D35" i="35"/>
  <c r="C35" i="35"/>
  <c r="B35" i="35"/>
  <c r="I35" i="35" s="1"/>
  <c r="C90" i="35" s="1"/>
  <c r="I34" i="35"/>
  <c r="A34" i="35"/>
  <c r="I33" i="35"/>
  <c r="A33" i="35"/>
  <c r="I32" i="35"/>
  <c r="A32" i="35"/>
  <c r="I31" i="35"/>
  <c r="A31" i="35"/>
  <c r="I30" i="35"/>
  <c r="A30" i="35"/>
  <c r="I29" i="35"/>
  <c r="A29" i="35"/>
  <c r="I28" i="35"/>
  <c r="A28" i="35"/>
  <c r="I27" i="35"/>
  <c r="A27" i="35"/>
  <c r="I26" i="35"/>
  <c r="A26" i="35"/>
  <c r="I25" i="35"/>
  <c r="A25" i="35"/>
  <c r="B22" i="35"/>
  <c r="A22" i="35"/>
  <c r="C4" i="35" s="1"/>
  <c r="H19" i="35"/>
  <c r="G19" i="35"/>
  <c r="F19" i="35"/>
  <c r="E19" i="35"/>
  <c r="D19" i="35"/>
  <c r="C19" i="35"/>
  <c r="B19" i="35"/>
  <c r="I18" i="35"/>
  <c r="A18" i="35"/>
  <c r="I17" i="35"/>
  <c r="A17" i="35"/>
  <c r="I16" i="35"/>
  <c r="A16" i="35"/>
  <c r="I15" i="35"/>
  <c r="A15" i="35"/>
  <c r="I14" i="35"/>
  <c r="A14" i="35"/>
  <c r="I13" i="35"/>
  <c r="A13" i="35"/>
  <c r="I12" i="35"/>
  <c r="A12" i="35"/>
  <c r="I11" i="35"/>
  <c r="A11" i="35"/>
  <c r="I10" i="35"/>
  <c r="A10" i="35"/>
  <c r="I9" i="35"/>
  <c r="A9" i="35"/>
  <c r="B6" i="35"/>
  <c r="A6" i="35"/>
  <c r="B4" i="35" s="1"/>
  <c r="G2" i="35"/>
  <c r="B2" i="35"/>
  <c r="B1" i="35"/>
  <c r="A1" i="35"/>
  <c r="H83" i="34"/>
  <c r="G83" i="34"/>
  <c r="F83" i="34"/>
  <c r="E83" i="34"/>
  <c r="D83" i="34"/>
  <c r="C83" i="34"/>
  <c r="B83" i="34"/>
  <c r="I83" i="34" s="1"/>
  <c r="F90" i="34" s="1"/>
  <c r="I82" i="34"/>
  <c r="A82" i="34"/>
  <c r="I81" i="34"/>
  <c r="A81" i="34"/>
  <c r="I80" i="34"/>
  <c r="A80" i="34"/>
  <c r="I79" i="34"/>
  <c r="A79" i="34"/>
  <c r="I78" i="34"/>
  <c r="A78" i="34"/>
  <c r="I77" i="34"/>
  <c r="A77" i="34"/>
  <c r="I76" i="34"/>
  <c r="A76" i="34"/>
  <c r="I75" i="34"/>
  <c r="A75" i="34"/>
  <c r="I74" i="34"/>
  <c r="A74" i="34"/>
  <c r="I73" i="34"/>
  <c r="A73" i="34"/>
  <c r="B70" i="34"/>
  <c r="A70" i="34"/>
  <c r="F4" i="34" s="1"/>
  <c r="H67" i="34"/>
  <c r="G67" i="34"/>
  <c r="F67" i="34"/>
  <c r="E67" i="34"/>
  <c r="D67" i="34"/>
  <c r="C67" i="34"/>
  <c r="B67" i="34"/>
  <c r="I67" i="34" s="1"/>
  <c r="E90" i="34" s="1"/>
  <c r="I66" i="34"/>
  <c r="A66" i="34"/>
  <c r="I65" i="34"/>
  <c r="A65" i="34"/>
  <c r="I64" i="34"/>
  <c r="A64" i="34"/>
  <c r="I63" i="34"/>
  <c r="A63" i="34"/>
  <c r="I62" i="34"/>
  <c r="A62" i="34"/>
  <c r="I61" i="34"/>
  <c r="A61" i="34"/>
  <c r="I60" i="34"/>
  <c r="A60" i="34"/>
  <c r="I59" i="34"/>
  <c r="A59" i="34"/>
  <c r="I58" i="34"/>
  <c r="A58" i="34"/>
  <c r="I57" i="34"/>
  <c r="A57" i="34"/>
  <c r="B54" i="34"/>
  <c r="A54" i="34"/>
  <c r="E4" i="34" s="1"/>
  <c r="H51" i="34"/>
  <c r="G51" i="34"/>
  <c r="F51" i="34"/>
  <c r="E51" i="34"/>
  <c r="D51" i="34"/>
  <c r="C51" i="34"/>
  <c r="B51" i="34"/>
  <c r="I50" i="34"/>
  <c r="I49" i="34"/>
  <c r="I48" i="34"/>
  <c r="I47" i="34"/>
  <c r="I46" i="34"/>
  <c r="I45" i="34"/>
  <c r="I44" i="34"/>
  <c r="I43" i="34"/>
  <c r="I42" i="34"/>
  <c r="A42" i="34"/>
  <c r="I41" i="34"/>
  <c r="A41" i="34"/>
  <c r="B38" i="34"/>
  <c r="A38" i="34"/>
  <c r="D4" i="34" s="1"/>
  <c r="H35" i="34"/>
  <c r="G35" i="34"/>
  <c r="F35" i="34"/>
  <c r="E35" i="34"/>
  <c r="D35" i="34"/>
  <c r="C35" i="34"/>
  <c r="B35" i="34"/>
  <c r="I35" i="34" s="1"/>
  <c r="C90" i="34" s="1"/>
  <c r="I34" i="34"/>
  <c r="A34" i="34"/>
  <c r="I33" i="34"/>
  <c r="A33" i="34"/>
  <c r="I32" i="34"/>
  <c r="A32" i="34"/>
  <c r="I31" i="34"/>
  <c r="A31" i="34"/>
  <c r="I30" i="34"/>
  <c r="A30" i="34"/>
  <c r="I29" i="34"/>
  <c r="A29" i="34"/>
  <c r="I28" i="34"/>
  <c r="A28" i="34"/>
  <c r="I27" i="34"/>
  <c r="A27" i="34"/>
  <c r="I26" i="34"/>
  <c r="A26" i="34"/>
  <c r="I25" i="34"/>
  <c r="A25" i="34"/>
  <c r="B22" i="34"/>
  <c r="A22" i="34"/>
  <c r="C4" i="34" s="1"/>
  <c r="H19" i="34"/>
  <c r="G19" i="34"/>
  <c r="F19" i="34"/>
  <c r="E19" i="34"/>
  <c r="D19" i="34"/>
  <c r="C19" i="34"/>
  <c r="B19" i="34"/>
  <c r="I18" i="34"/>
  <c r="A18" i="34"/>
  <c r="I17" i="34"/>
  <c r="A17" i="34"/>
  <c r="I16" i="34"/>
  <c r="A16" i="34"/>
  <c r="I15" i="34"/>
  <c r="A15" i="34"/>
  <c r="I14" i="34"/>
  <c r="A14" i="34"/>
  <c r="I13" i="34"/>
  <c r="A13" i="34"/>
  <c r="I12" i="34"/>
  <c r="A12" i="34"/>
  <c r="I11" i="34"/>
  <c r="A11" i="34"/>
  <c r="I10" i="34"/>
  <c r="A10" i="34"/>
  <c r="I9" i="34"/>
  <c r="A9" i="34"/>
  <c r="B6" i="34"/>
  <c r="A6" i="34"/>
  <c r="B4" i="34" s="1"/>
  <c r="G2" i="34"/>
  <c r="B2" i="34"/>
  <c r="B1" i="34"/>
  <c r="A1" i="34"/>
  <c r="H83" i="33"/>
  <c r="G83" i="33"/>
  <c r="F83" i="33"/>
  <c r="E83" i="33"/>
  <c r="D83" i="33"/>
  <c r="C83" i="33"/>
  <c r="B83" i="33"/>
  <c r="I82" i="33"/>
  <c r="A82" i="33"/>
  <c r="I81" i="33"/>
  <c r="A81" i="33"/>
  <c r="I80" i="33"/>
  <c r="A80" i="33"/>
  <c r="I79" i="33"/>
  <c r="A79" i="33"/>
  <c r="I78" i="33"/>
  <c r="A78" i="33"/>
  <c r="I77" i="33"/>
  <c r="A77" i="33"/>
  <c r="I76" i="33"/>
  <c r="A76" i="33"/>
  <c r="I75" i="33"/>
  <c r="A75" i="33"/>
  <c r="I74" i="33"/>
  <c r="A74" i="33"/>
  <c r="I73" i="33"/>
  <c r="A73" i="33"/>
  <c r="B70" i="33"/>
  <c r="A70" i="33"/>
  <c r="F4" i="33" s="1"/>
  <c r="H67" i="33"/>
  <c r="G67" i="33"/>
  <c r="F67" i="33"/>
  <c r="E67" i="33"/>
  <c r="D67" i="33"/>
  <c r="C67" i="33"/>
  <c r="B67" i="33"/>
  <c r="I67" i="33" s="1"/>
  <c r="E90" i="33" s="1"/>
  <c r="I66" i="33"/>
  <c r="A66" i="33"/>
  <c r="I65" i="33"/>
  <c r="A65" i="33"/>
  <c r="I64" i="33"/>
  <c r="A64" i="33"/>
  <c r="I63" i="33"/>
  <c r="A63" i="33"/>
  <c r="I62" i="33"/>
  <c r="A62" i="33"/>
  <c r="I61" i="33"/>
  <c r="A61" i="33"/>
  <c r="I60" i="33"/>
  <c r="A60" i="33"/>
  <c r="I59" i="33"/>
  <c r="A59" i="33"/>
  <c r="I58" i="33"/>
  <c r="A58" i="33"/>
  <c r="I57" i="33"/>
  <c r="A57" i="33"/>
  <c r="B54" i="33"/>
  <c r="A54" i="33"/>
  <c r="E4" i="33" s="1"/>
  <c r="H51" i="33"/>
  <c r="G51" i="33"/>
  <c r="F51" i="33"/>
  <c r="E51" i="33"/>
  <c r="D51" i="33"/>
  <c r="C51" i="33"/>
  <c r="B51" i="33"/>
  <c r="I51" i="33" s="1"/>
  <c r="D90" i="33" s="1"/>
  <c r="I50" i="33"/>
  <c r="I49" i="33"/>
  <c r="I48" i="33"/>
  <c r="I47" i="33"/>
  <c r="I46" i="33"/>
  <c r="I45" i="33"/>
  <c r="I44" i="33"/>
  <c r="I43" i="33"/>
  <c r="I42" i="33"/>
  <c r="A42" i="33"/>
  <c r="I41" i="33"/>
  <c r="A41" i="33"/>
  <c r="B38" i="33"/>
  <c r="A38" i="33"/>
  <c r="D4" i="33" s="1"/>
  <c r="H35" i="33"/>
  <c r="G35" i="33"/>
  <c r="F35" i="33"/>
  <c r="E35" i="33"/>
  <c r="D35" i="33"/>
  <c r="C35" i="33"/>
  <c r="B35" i="33"/>
  <c r="I35" i="33" s="1"/>
  <c r="C90" i="33" s="1"/>
  <c r="I34" i="33"/>
  <c r="A34" i="33"/>
  <c r="I33" i="33"/>
  <c r="A33" i="33"/>
  <c r="I32" i="33"/>
  <c r="A32" i="33"/>
  <c r="I31" i="33"/>
  <c r="A31" i="33"/>
  <c r="I30" i="33"/>
  <c r="A30" i="33"/>
  <c r="I29" i="33"/>
  <c r="A29" i="33"/>
  <c r="I28" i="33"/>
  <c r="A28" i="33"/>
  <c r="I27" i="33"/>
  <c r="A27" i="33"/>
  <c r="I26" i="33"/>
  <c r="A26" i="33"/>
  <c r="I25" i="33"/>
  <c r="A25" i="33"/>
  <c r="B22" i="33"/>
  <c r="A22" i="33"/>
  <c r="C4" i="33" s="1"/>
  <c r="H19" i="33"/>
  <c r="G19" i="33"/>
  <c r="F19" i="33"/>
  <c r="E19" i="33"/>
  <c r="D19" i="33"/>
  <c r="C19" i="33"/>
  <c r="B19" i="33"/>
  <c r="I19" i="33" s="1"/>
  <c r="B90" i="33" s="1"/>
  <c r="I18" i="33"/>
  <c r="A18" i="33"/>
  <c r="I17" i="33"/>
  <c r="A17" i="33"/>
  <c r="I16" i="33"/>
  <c r="A16" i="33"/>
  <c r="I15" i="33"/>
  <c r="A15" i="33"/>
  <c r="I14" i="33"/>
  <c r="A14" i="33"/>
  <c r="I13" i="33"/>
  <c r="A13" i="33"/>
  <c r="I12" i="33"/>
  <c r="A12" i="33"/>
  <c r="I11" i="33"/>
  <c r="A11" i="33"/>
  <c r="I10" i="33"/>
  <c r="A10" i="33"/>
  <c r="I9" i="33"/>
  <c r="A9" i="33"/>
  <c r="B6" i="33"/>
  <c r="A6" i="33"/>
  <c r="B4" i="33" s="1"/>
  <c r="G2" i="33"/>
  <c r="B2" i="33"/>
  <c r="B1" i="33"/>
  <c r="A1" i="33"/>
  <c r="H83" i="32"/>
  <c r="G83" i="32"/>
  <c r="F83" i="32"/>
  <c r="E83" i="32"/>
  <c r="D83" i="32"/>
  <c r="C83" i="32"/>
  <c r="B83" i="32"/>
  <c r="I83" i="32" s="1"/>
  <c r="F90" i="32" s="1"/>
  <c r="I82" i="32"/>
  <c r="A82" i="32"/>
  <c r="I81" i="32"/>
  <c r="A81" i="32"/>
  <c r="I80" i="32"/>
  <c r="A80" i="32"/>
  <c r="I79" i="32"/>
  <c r="A79" i="32"/>
  <c r="I78" i="32"/>
  <c r="A78" i="32"/>
  <c r="I77" i="32"/>
  <c r="A77" i="32"/>
  <c r="I76" i="32"/>
  <c r="A76" i="32"/>
  <c r="I75" i="32"/>
  <c r="A75" i="32"/>
  <c r="I74" i="32"/>
  <c r="A74" i="32"/>
  <c r="I73" i="32"/>
  <c r="A73" i="32"/>
  <c r="B70" i="32"/>
  <c r="A70" i="32"/>
  <c r="H67" i="32"/>
  <c r="G67" i="32"/>
  <c r="F67" i="32"/>
  <c r="E67" i="32"/>
  <c r="D67" i="32"/>
  <c r="C67" i="32"/>
  <c r="B67" i="32"/>
  <c r="I66" i="32"/>
  <c r="A66" i="32"/>
  <c r="I65" i="32"/>
  <c r="A65" i="32"/>
  <c r="I64" i="32"/>
  <c r="A64" i="32"/>
  <c r="I63" i="32"/>
  <c r="A63" i="32"/>
  <c r="I62" i="32"/>
  <c r="A62" i="32"/>
  <c r="I61" i="32"/>
  <c r="A61" i="32"/>
  <c r="I60" i="32"/>
  <c r="A60" i="32"/>
  <c r="I59" i="32"/>
  <c r="A59" i="32"/>
  <c r="I58" i="32"/>
  <c r="A58" i="32"/>
  <c r="I57" i="32"/>
  <c r="A57" i="32"/>
  <c r="B54" i="32"/>
  <c r="A54" i="32"/>
  <c r="E4" i="32" s="1"/>
  <c r="H51" i="32"/>
  <c r="G51" i="32"/>
  <c r="F51" i="32"/>
  <c r="E51" i="32"/>
  <c r="D51" i="32"/>
  <c r="C51" i="32"/>
  <c r="B51" i="32"/>
  <c r="I51" i="32" s="1"/>
  <c r="D90" i="32" s="1"/>
  <c r="I50" i="32"/>
  <c r="I49" i="32"/>
  <c r="I48" i="32"/>
  <c r="I47" i="32"/>
  <c r="I46" i="32"/>
  <c r="I45" i="32"/>
  <c r="I44" i="32"/>
  <c r="I43" i="32"/>
  <c r="I42" i="32"/>
  <c r="A42" i="32"/>
  <c r="I41" i="32"/>
  <c r="A41" i="32"/>
  <c r="B38" i="32"/>
  <c r="A38" i="32"/>
  <c r="D4" i="32" s="1"/>
  <c r="H35" i="32"/>
  <c r="G35" i="32"/>
  <c r="F35" i="32"/>
  <c r="E35" i="32"/>
  <c r="D35" i="32"/>
  <c r="C35" i="32"/>
  <c r="B35" i="32"/>
  <c r="I35" i="32" s="1"/>
  <c r="C90" i="32" s="1"/>
  <c r="I34" i="32"/>
  <c r="A34" i="32"/>
  <c r="I33" i="32"/>
  <c r="A33" i="32"/>
  <c r="I32" i="32"/>
  <c r="A32" i="32"/>
  <c r="I31" i="32"/>
  <c r="A31" i="32"/>
  <c r="I30" i="32"/>
  <c r="A30" i="32"/>
  <c r="I29" i="32"/>
  <c r="A29" i="32"/>
  <c r="I28" i="32"/>
  <c r="A28" i="32"/>
  <c r="I27" i="32"/>
  <c r="A27" i="32"/>
  <c r="I26" i="32"/>
  <c r="A26" i="32"/>
  <c r="I25" i="32"/>
  <c r="A25" i="32"/>
  <c r="B22" i="32"/>
  <c r="A22" i="32"/>
  <c r="C4" i="32" s="1"/>
  <c r="H19" i="32"/>
  <c r="G19" i="32"/>
  <c r="F19" i="32"/>
  <c r="E19" i="32"/>
  <c r="D19" i="32"/>
  <c r="C19" i="32"/>
  <c r="B19" i="32"/>
  <c r="I18" i="32"/>
  <c r="A18" i="32"/>
  <c r="I17" i="32"/>
  <c r="A17" i="32"/>
  <c r="I16" i="32"/>
  <c r="A16" i="32"/>
  <c r="I15" i="32"/>
  <c r="A15" i="32"/>
  <c r="I14" i="32"/>
  <c r="A14" i="32"/>
  <c r="I13" i="32"/>
  <c r="A13" i="32"/>
  <c r="I12" i="32"/>
  <c r="A12" i="32"/>
  <c r="I11" i="32"/>
  <c r="A11" i="32"/>
  <c r="I10" i="32"/>
  <c r="A10" i="32"/>
  <c r="I9" i="32"/>
  <c r="A9" i="32"/>
  <c r="G8" i="32"/>
  <c r="G40" i="32" s="1"/>
  <c r="G72" i="32" s="1"/>
  <c r="F8" i="32"/>
  <c r="F40" i="32" s="1"/>
  <c r="F52" i="32" s="1"/>
  <c r="C8" i="32"/>
  <c r="C72" i="32" s="1"/>
  <c r="C84" i="32" s="1"/>
  <c r="B6" i="32"/>
  <c r="A6" i="32"/>
  <c r="B4" i="32" s="1"/>
  <c r="F4" i="32"/>
  <c r="G2" i="32"/>
  <c r="B2" i="32"/>
  <c r="H8" i="32"/>
  <c r="B1" i="32"/>
  <c r="A1" i="32"/>
  <c r="H83" i="31"/>
  <c r="G83" i="31"/>
  <c r="F83" i="31"/>
  <c r="E83" i="31"/>
  <c r="D83" i="31"/>
  <c r="C83" i="31"/>
  <c r="B83" i="31"/>
  <c r="I83" i="31" s="1"/>
  <c r="F90" i="31" s="1"/>
  <c r="I82" i="31"/>
  <c r="A82" i="31"/>
  <c r="I81" i="31"/>
  <c r="A81" i="31"/>
  <c r="I80" i="31"/>
  <c r="A80" i="31"/>
  <c r="I79" i="31"/>
  <c r="A79" i="31"/>
  <c r="I78" i="31"/>
  <c r="A78" i="31"/>
  <c r="I77" i="31"/>
  <c r="A77" i="31"/>
  <c r="I76" i="31"/>
  <c r="A76" i="31"/>
  <c r="I75" i="31"/>
  <c r="A75" i="31"/>
  <c r="I74" i="31"/>
  <c r="A74" i="31"/>
  <c r="I73" i="31"/>
  <c r="A73" i="31"/>
  <c r="B70" i="31"/>
  <c r="A70" i="31"/>
  <c r="F4" i="31" s="1"/>
  <c r="H67" i="31"/>
  <c r="G67" i="31"/>
  <c r="F67" i="31"/>
  <c r="E67" i="31"/>
  <c r="D67" i="31"/>
  <c r="C67" i="31"/>
  <c r="B67" i="31"/>
  <c r="I67" i="31" s="1"/>
  <c r="E90" i="31" s="1"/>
  <c r="I66" i="31"/>
  <c r="A66" i="31"/>
  <c r="I65" i="31"/>
  <c r="A65" i="31"/>
  <c r="I64" i="31"/>
  <c r="A64" i="31"/>
  <c r="I63" i="31"/>
  <c r="A63" i="31"/>
  <c r="I62" i="31"/>
  <c r="A62" i="31"/>
  <c r="I61" i="31"/>
  <c r="A61" i="31"/>
  <c r="I60" i="31"/>
  <c r="A60" i="31"/>
  <c r="I59" i="31"/>
  <c r="A59" i="31"/>
  <c r="I58" i="31"/>
  <c r="A58" i="31"/>
  <c r="I57" i="31"/>
  <c r="A57" i="31"/>
  <c r="B54" i="31"/>
  <c r="A54" i="31"/>
  <c r="E4" i="31" s="1"/>
  <c r="H51" i="31"/>
  <c r="G51" i="31"/>
  <c r="F51" i="31"/>
  <c r="E51" i="31"/>
  <c r="D51" i="31"/>
  <c r="C51" i="31"/>
  <c r="B51" i="31"/>
  <c r="I51" i="31" s="1"/>
  <c r="D90" i="31" s="1"/>
  <c r="I50" i="31"/>
  <c r="I49" i="31"/>
  <c r="I48" i="31"/>
  <c r="I47" i="31"/>
  <c r="I46" i="31"/>
  <c r="I45" i="31"/>
  <c r="I44" i="31"/>
  <c r="I43" i="31"/>
  <c r="I42" i="31"/>
  <c r="A42" i="31"/>
  <c r="I41" i="31"/>
  <c r="A41" i="31"/>
  <c r="B38" i="31"/>
  <c r="A38" i="31"/>
  <c r="D4" i="31" s="1"/>
  <c r="H35" i="31"/>
  <c r="G35" i="31"/>
  <c r="F35" i="31"/>
  <c r="E35" i="31"/>
  <c r="D35" i="31"/>
  <c r="C35" i="31"/>
  <c r="B35" i="31"/>
  <c r="I35" i="31" s="1"/>
  <c r="C90" i="31" s="1"/>
  <c r="I34" i="31"/>
  <c r="A34" i="31"/>
  <c r="I33" i="31"/>
  <c r="A33" i="31"/>
  <c r="I32" i="31"/>
  <c r="A32" i="31"/>
  <c r="I31" i="31"/>
  <c r="A31" i="31"/>
  <c r="I30" i="31"/>
  <c r="A30" i="31"/>
  <c r="I29" i="31"/>
  <c r="A29" i="31"/>
  <c r="I28" i="31"/>
  <c r="A28" i="31"/>
  <c r="I27" i="31"/>
  <c r="A27" i="31"/>
  <c r="I26" i="31"/>
  <c r="A26" i="31"/>
  <c r="I25" i="31"/>
  <c r="A25" i="31"/>
  <c r="B22" i="31"/>
  <c r="A22" i="31"/>
  <c r="C4" i="31" s="1"/>
  <c r="H19" i="31"/>
  <c r="G19" i="31"/>
  <c r="F19" i="31"/>
  <c r="E19" i="31"/>
  <c r="D19" i="31"/>
  <c r="C19" i="31"/>
  <c r="B19" i="31"/>
  <c r="I19" i="31" s="1"/>
  <c r="B90" i="31" s="1"/>
  <c r="I18" i="31"/>
  <c r="A18" i="31"/>
  <c r="I17" i="31"/>
  <c r="A17" i="31"/>
  <c r="I16" i="31"/>
  <c r="A16" i="31"/>
  <c r="I15" i="31"/>
  <c r="A15" i="31"/>
  <c r="I14" i="31"/>
  <c r="A14" i="31"/>
  <c r="I13" i="31"/>
  <c r="A13" i="31"/>
  <c r="I12" i="31"/>
  <c r="A12" i="31"/>
  <c r="I11" i="31"/>
  <c r="A11" i="31"/>
  <c r="I10" i="31"/>
  <c r="A10" i="31"/>
  <c r="I9" i="31"/>
  <c r="A9" i="31"/>
  <c r="H8" i="31"/>
  <c r="H24" i="31" s="1"/>
  <c r="H56" i="31" s="1"/>
  <c r="B8" i="31"/>
  <c r="B40" i="31" s="1"/>
  <c r="B6" i="31"/>
  <c r="A6" i="31"/>
  <c r="B4" i="31" s="1"/>
  <c r="G2" i="31"/>
  <c r="B2" i="31"/>
  <c r="B1" i="31"/>
  <c r="A1" i="31"/>
  <c r="H83" i="30"/>
  <c r="G83" i="30"/>
  <c r="F83" i="30"/>
  <c r="E83" i="30"/>
  <c r="D83" i="30"/>
  <c r="C83" i="30"/>
  <c r="B83" i="30"/>
  <c r="I82" i="30"/>
  <c r="A82" i="30"/>
  <c r="I81" i="30"/>
  <c r="A81" i="30"/>
  <c r="I80" i="30"/>
  <c r="A80" i="30"/>
  <c r="I79" i="30"/>
  <c r="A79" i="30"/>
  <c r="I78" i="30"/>
  <c r="A78" i="30"/>
  <c r="I77" i="30"/>
  <c r="A77" i="30"/>
  <c r="I76" i="30"/>
  <c r="A76" i="30"/>
  <c r="I75" i="30"/>
  <c r="A75" i="30"/>
  <c r="I74" i="30"/>
  <c r="A74" i="30"/>
  <c r="I73" i="30"/>
  <c r="A73" i="30"/>
  <c r="B70" i="30"/>
  <c r="A70" i="30"/>
  <c r="F4" i="30" s="1"/>
  <c r="H67" i="30"/>
  <c r="G67" i="30"/>
  <c r="F67" i="30"/>
  <c r="E67" i="30"/>
  <c r="D67" i="30"/>
  <c r="C67" i="30"/>
  <c r="B67" i="30"/>
  <c r="I66" i="30"/>
  <c r="A66" i="30"/>
  <c r="I65" i="30"/>
  <c r="A65" i="30"/>
  <c r="I64" i="30"/>
  <c r="A64" i="30"/>
  <c r="I63" i="30"/>
  <c r="A63" i="30"/>
  <c r="I62" i="30"/>
  <c r="A62" i="30"/>
  <c r="I61" i="30"/>
  <c r="A61" i="30"/>
  <c r="I60" i="30"/>
  <c r="A60" i="30"/>
  <c r="I59" i="30"/>
  <c r="A59" i="30"/>
  <c r="I58" i="30"/>
  <c r="A58" i="30"/>
  <c r="I57" i="30"/>
  <c r="A57" i="30"/>
  <c r="B54" i="30"/>
  <c r="A54" i="30"/>
  <c r="E4" i="30" s="1"/>
  <c r="H51" i="30"/>
  <c r="G51" i="30"/>
  <c r="F51" i="30"/>
  <c r="E51" i="30"/>
  <c r="D51" i="30"/>
  <c r="C51" i="30"/>
  <c r="B51" i="30"/>
  <c r="I51" i="30" s="1"/>
  <c r="D90" i="30" s="1"/>
  <c r="I50" i="30"/>
  <c r="I49" i="30"/>
  <c r="I48" i="30"/>
  <c r="I47" i="30"/>
  <c r="I46" i="30"/>
  <c r="I45" i="30"/>
  <c r="I44" i="30"/>
  <c r="I43" i="30"/>
  <c r="I42" i="30"/>
  <c r="A42" i="30"/>
  <c r="I41" i="30"/>
  <c r="A41" i="30"/>
  <c r="B38" i="30"/>
  <c r="A38" i="30"/>
  <c r="D4" i="30" s="1"/>
  <c r="H35" i="30"/>
  <c r="G35" i="30"/>
  <c r="F35" i="30"/>
  <c r="E35" i="30"/>
  <c r="D35" i="30"/>
  <c r="C35" i="30"/>
  <c r="B35" i="30"/>
  <c r="I34" i="30"/>
  <c r="A34" i="30"/>
  <c r="I33" i="30"/>
  <c r="A33" i="30"/>
  <c r="I32" i="30"/>
  <c r="A32" i="30"/>
  <c r="I31" i="30"/>
  <c r="A31" i="30"/>
  <c r="I30" i="30"/>
  <c r="A30" i="30"/>
  <c r="I29" i="30"/>
  <c r="A29" i="30"/>
  <c r="I28" i="30"/>
  <c r="A28" i="30"/>
  <c r="I27" i="30"/>
  <c r="A27" i="30"/>
  <c r="I26" i="30"/>
  <c r="A26" i="30"/>
  <c r="I25" i="30"/>
  <c r="A25" i="30"/>
  <c r="B22" i="30"/>
  <c r="A22" i="30"/>
  <c r="C4" i="30" s="1"/>
  <c r="H19" i="30"/>
  <c r="G19" i="30"/>
  <c r="F19" i="30"/>
  <c r="E19" i="30"/>
  <c r="D19" i="30"/>
  <c r="C19" i="30"/>
  <c r="B19" i="30"/>
  <c r="I19" i="30" s="1"/>
  <c r="B90" i="30" s="1"/>
  <c r="I18" i="30"/>
  <c r="A18" i="30"/>
  <c r="I17" i="30"/>
  <c r="A17" i="30"/>
  <c r="I16" i="30"/>
  <c r="A16" i="30"/>
  <c r="I15" i="30"/>
  <c r="A15" i="30"/>
  <c r="I14" i="30"/>
  <c r="A14" i="30"/>
  <c r="I13" i="30"/>
  <c r="A13" i="30"/>
  <c r="I12" i="30"/>
  <c r="A12" i="30"/>
  <c r="I11" i="30"/>
  <c r="A11" i="30"/>
  <c r="I10" i="30"/>
  <c r="A10" i="30"/>
  <c r="I9" i="30"/>
  <c r="A9" i="30"/>
  <c r="B6" i="30"/>
  <c r="A6" i="30"/>
  <c r="B4" i="30" s="1"/>
  <c r="G2" i="30"/>
  <c r="B2" i="30"/>
  <c r="B1" i="30"/>
  <c r="A1" i="30"/>
  <c r="H83" i="29"/>
  <c r="G83" i="29"/>
  <c r="F83" i="29"/>
  <c r="E83" i="29"/>
  <c r="D83" i="29"/>
  <c r="C83" i="29"/>
  <c r="B83" i="29"/>
  <c r="I83" i="29" s="1"/>
  <c r="F90" i="29" s="1"/>
  <c r="I82" i="29"/>
  <c r="A82" i="29"/>
  <c r="I81" i="29"/>
  <c r="A81" i="29"/>
  <c r="I80" i="29"/>
  <c r="A80" i="29"/>
  <c r="I79" i="29"/>
  <c r="A79" i="29"/>
  <c r="I78" i="29"/>
  <c r="A78" i="29"/>
  <c r="I77" i="29"/>
  <c r="A77" i="29"/>
  <c r="I76" i="29"/>
  <c r="A76" i="29"/>
  <c r="I75" i="29"/>
  <c r="A75" i="29"/>
  <c r="I74" i="29"/>
  <c r="A74" i="29"/>
  <c r="I73" i="29"/>
  <c r="A73" i="29"/>
  <c r="B70" i="29"/>
  <c r="A70" i="29"/>
  <c r="F4" i="29" s="1"/>
  <c r="H67" i="29"/>
  <c r="G67" i="29"/>
  <c r="F67" i="29"/>
  <c r="E67" i="29"/>
  <c r="D67" i="29"/>
  <c r="C67" i="29"/>
  <c r="B67" i="29"/>
  <c r="I67" i="29" s="1"/>
  <c r="E90" i="29" s="1"/>
  <c r="I66" i="29"/>
  <c r="A66" i="29"/>
  <c r="I65" i="29"/>
  <c r="A65" i="29"/>
  <c r="I64" i="29"/>
  <c r="A64" i="29"/>
  <c r="I63" i="29"/>
  <c r="A63" i="29"/>
  <c r="I62" i="29"/>
  <c r="A62" i="29"/>
  <c r="I61" i="29"/>
  <c r="A61" i="29"/>
  <c r="I60" i="29"/>
  <c r="A60" i="29"/>
  <c r="I59" i="29"/>
  <c r="A59" i="29"/>
  <c r="I58" i="29"/>
  <c r="A58" i="29"/>
  <c r="I57" i="29"/>
  <c r="A57" i="29"/>
  <c r="B54" i="29"/>
  <c r="A54" i="29"/>
  <c r="E4" i="29" s="1"/>
  <c r="H51" i="29"/>
  <c r="G51" i="29"/>
  <c r="F51" i="29"/>
  <c r="E51" i="29"/>
  <c r="D51" i="29"/>
  <c r="C51" i="29"/>
  <c r="B51" i="29"/>
  <c r="I51" i="29" s="1"/>
  <c r="D90" i="29" s="1"/>
  <c r="I50" i="29"/>
  <c r="I49" i="29"/>
  <c r="I48" i="29"/>
  <c r="I47" i="29"/>
  <c r="I46" i="29"/>
  <c r="I45" i="29"/>
  <c r="I44" i="29"/>
  <c r="I43" i="29"/>
  <c r="I42" i="29"/>
  <c r="A42" i="29"/>
  <c r="I41" i="29"/>
  <c r="A41" i="29"/>
  <c r="B38" i="29"/>
  <c r="A38" i="29"/>
  <c r="D4" i="29" s="1"/>
  <c r="H35" i="29"/>
  <c r="G35" i="29"/>
  <c r="F35" i="29"/>
  <c r="E35" i="29"/>
  <c r="D35" i="29"/>
  <c r="C35" i="29"/>
  <c r="B35" i="29"/>
  <c r="I35" i="29" s="1"/>
  <c r="C90" i="29" s="1"/>
  <c r="I34" i="29"/>
  <c r="A34" i="29"/>
  <c r="I33" i="29"/>
  <c r="A33" i="29"/>
  <c r="I32" i="29"/>
  <c r="A32" i="29"/>
  <c r="I31" i="29"/>
  <c r="A31" i="29"/>
  <c r="I30" i="29"/>
  <c r="A30" i="29"/>
  <c r="I29" i="29"/>
  <c r="A29" i="29"/>
  <c r="I28" i="29"/>
  <c r="A28" i="29"/>
  <c r="I27" i="29"/>
  <c r="A27" i="29"/>
  <c r="I26" i="29"/>
  <c r="A26" i="29"/>
  <c r="I25" i="29"/>
  <c r="A25" i="29"/>
  <c r="B22" i="29"/>
  <c r="A22" i="29"/>
  <c r="C4" i="29" s="1"/>
  <c r="H19" i="29"/>
  <c r="G19" i="29"/>
  <c r="F19" i="29"/>
  <c r="E19" i="29"/>
  <c r="D19" i="29"/>
  <c r="C19" i="29"/>
  <c r="B19" i="29"/>
  <c r="I19" i="29" s="1"/>
  <c r="B90" i="29" s="1"/>
  <c r="I18" i="29"/>
  <c r="A18" i="29"/>
  <c r="I17" i="29"/>
  <c r="A17" i="29"/>
  <c r="I16" i="29"/>
  <c r="A16" i="29"/>
  <c r="I15" i="29"/>
  <c r="A15" i="29"/>
  <c r="I14" i="29"/>
  <c r="A14" i="29"/>
  <c r="I13" i="29"/>
  <c r="A13" i="29"/>
  <c r="I12" i="29"/>
  <c r="A12" i="29"/>
  <c r="I11" i="29"/>
  <c r="A11" i="29"/>
  <c r="I10" i="29"/>
  <c r="A10" i="29"/>
  <c r="I9" i="29"/>
  <c r="A9" i="29"/>
  <c r="B6" i="29"/>
  <c r="A6" i="29"/>
  <c r="B4" i="29" s="1"/>
  <c r="G2" i="29"/>
  <c r="B2" i="29"/>
  <c r="B1" i="29"/>
  <c r="A1" i="29"/>
  <c r="H83" i="28"/>
  <c r="G83" i="28"/>
  <c r="F83" i="28"/>
  <c r="E83" i="28"/>
  <c r="D83" i="28"/>
  <c r="C83" i="28"/>
  <c r="B83" i="28"/>
  <c r="I83" i="28" s="1"/>
  <c r="F90" i="28" s="1"/>
  <c r="I82" i="28"/>
  <c r="A82" i="28"/>
  <c r="I81" i="28"/>
  <c r="A81" i="28"/>
  <c r="I80" i="28"/>
  <c r="A80" i="28"/>
  <c r="I79" i="28"/>
  <c r="A79" i="28"/>
  <c r="I78" i="28"/>
  <c r="A78" i="28"/>
  <c r="I77" i="28"/>
  <c r="A77" i="28"/>
  <c r="I76" i="28"/>
  <c r="A76" i="28"/>
  <c r="I75" i="28"/>
  <c r="A75" i="28"/>
  <c r="I74" i="28"/>
  <c r="A74" i="28"/>
  <c r="I73" i="28"/>
  <c r="A73" i="28"/>
  <c r="B70" i="28"/>
  <c r="A70" i="28"/>
  <c r="F4" i="28" s="1"/>
  <c r="H67" i="28"/>
  <c r="G67" i="28"/>
  <c r="F67" i="28"/>
  <c r="E67" i="28"/>
  <c r="D67" i="28"/>
  <c r="C67" i="28"/>
  <c r="B67" i="28"/>
  <c r="I67" i="28" s="1"/>
  <c r="E90" i="28" s="1"/>
  <c r="I66" i="28"/>
  <c r="A66" i="28"/>
  <c r="I65" i="28"/>
  <c r="A65" i="28"/>
  <c r="I64" i="28"/>
  <c r="A64" i="28"/>
  <c r="I63" i="28"/>
  <c r="A63" i="28"/>
  <c r="I62" i="28"/>
  <c r="A62" i="28"/>
  <c r="I61" i="28"/>
  <c r="A61" i="28"/>
  <c r="I60" i="28"/>
  <c r="A60" i="28"/>
  <c r="I59" i="28"/>
  <c r="A59" i="28"/>
  <c r="I58" i="28"/>
  <c r="A58" i="28"/>
  <c r="I57" i="28"/>
  <c r="A57" i="28"/>
  <c r="B54" i="28"/>
  <c r="A54" i="28"/>
  <c r="E4" i="28" s="1"/>
  <c r="H51" i="28"/>
  <c r="G51" i="28"/>
  <c r="F51" i="28"/>
  <c r="E51" i="28"/>
  <c r="D51" i="28"/>
  <c r="C51" i="28"/>
  <c r="B51" i="28"/>
  <c r="I51" i="28" s="1"/>
  <c r="D90" i="28" s="1"/>
  <c r="I50" i="28"/>
  <c r="I49" i="28"/>
  <c r="I48" i="28"/>
  <c r="I47" i="28"/>
  <c r="I46" i="28"/>
  <c r="I45" i="28"/>
  <c r="I44" i="28"/>
  <c r="I43" i="28"/>
  <c r="I42" i="28"/>
  <c r="A42" i="28"/>
  <c r="I41" i="28"/>
  <c r="A41" i="28"/>
  <c r="B38" i="28"/>
  <c r="A38" i="28"/>
  <c r="D4" i="28" s="1"/>
  <c r="H35" i="28"/>
  <c r="G35" i="28"/>
  <c r="F35" i="28"/>
  <c r="E35" i="28"/>
  <c r="D35" i="28"/>
  <c r="C35" i="28"/>
  <c r="B35" i="28"/>
  <c r="I34" i="28"/>
  <c r="A34" i="28"/>
  <c r="I33" i="28"/>
  <c r="A33" i="28"/>
  <c r="I32" i="28"/>
  <c r="A32" i="28"/>
  <c r="I31" i="28"/>
  <c r="A31" i="28"/>
  <c r="I30" i="28"/>
  <c r="A30" i="28"/>
  <c r="I29" i="28"/>
  <c r="A29" i="28"/>
  <c r="I28" i="28"/>
  <c r="A28" i="28"/>
  <c r="I27" i="28"/>
  <c r="A27" i="28"/>
  <c r="I26" i="28"/>
  <c r="A26" i="28"/>
  <c r="I25" i="28"/>
  <c r="A25" i="28"/>
  <c r="B22" i="28"/>
  <c r="A22" i="28"/>
  <c r="C4" i="28" s="1"/>
  <c r="H19" i="28"/>
  <c r="G19" i="28"/>
  <c r="F19" i="28"/>
  <c r="E19" i="28"/>
  <c r="D19" i="28"/>
  <c r="C19" i="28"/>
  <c r="B19" i="28"/>
  <c r="I19" i="28" s="1"/>
  <c r="B90" i="28" s="1"/>
  <c r="I18" i="28"/>
  <c r="A18" i="28"/>
  <c r="I17" i="28"/>
  <c r="A17" i="28"/>
  <c r="I16" i="28"/>
  <c r="A16" i="28"/>
  <c r="I15" i="28"/>
  <c r="A15" i="28"/>
  <c r="I14" i="28"/>
  <c r="A14" i="28"/>
  <c r="I13" i="28"/>
  <c r="A13" i="28"/>
  <c r="I12" i="28"/>
  <c r="A12" i="28"/>
  <c r="I11" i="28"/>
  <c r="A11" i="28"/>
  <c r="I10" i="28"/>
  <c r="A10" i="28"/>
  <c r="I9" i="28"/>
  <c r="A9" i="28"/>
  <c r="H8" i="28"/>
  <c r="H40" i="28" s="1"/>
  <c r="H72" i="28" s="1"/>
  <c r="G8" i="28"/>
  <c r="G24" i="28" s="1"/>
  <c r="G56" i="28" s="1"/>
  <c r="F8" i="28"/>
  <c r="F24" i="28" s="1"/>
  <c r="F36" i="28" s="1"/>
  <c r="E8" i="28"/>
  <c r="E56" i="28" s="1"/>
  <c r="E68" i="28" s="1"/>
  <c r="C8" i="28"/>
  <c r="C20" i="28" s="1"/>
  <c r="B8" i="28"/>
  <c r="B56" i="28" s="1"/>
  <c r="B6" i="28"/>
  <c r="A6" i="28"/>
  <c r="B4" i="28" s="1"/>
  <c r="G2" i="28"/>
  <c r="B2" i="28"/>
  <c r="D8" i="28"/>
  <c r="B1" i="28"/>
  <c r="A1" i="28"/>
  <c r="H83" i="27"/>
  <c r="G83" i="27"/>
  <c r="F83" i="27"/>
  <c r="E83" i="27"/>
  <c r="D83" i="27"/>
  <c r="C83" i="27"/>
  <c r="B83" i="27"/>
  <c r="I83" i="27" s="1"/>
  <c r="F90" i="27" s="1"/>
  <c r="I82" i="27"/>
  <c r="A82" i="27"/>
  <c r="I81" i="27"/>
  <c r="A81" i="27"/>
  <c r="I80" i="27"/>
  <c r="A80" i="27"/>
  <c r="I79" i="27"/>
  <c r="A79" i="27"/>
  <c r="I78" i="27"/>
  <c r="A78" i="27"/>
  <c r="I77" i="27"/>
  <c r="A77" i="27"/>
  <c r="I76" i="27"/>
  <c r="A76" i="27"/>
  <c r="I75" i="27"/>
  <c r="A75" i="27"/>
  <c r="I74" i="27"/>
  <c r="A74" i="27"/>
  <c r="I73" i="27"/>
  <c r="A73" i="27"/>
  <c r="B70" i="27"/>
  <c r="A70" i="27"/>
  <c r="H67" i="27"/>
  <c r="G67" i="27"/>
  <c r="F67" i="27"/>
  <c r="E67" i="27"/>
  <c r="D67" i="27"/>
  <c r="C67" i="27"/>
  <c r="B67" i="27"/>
  <c r="I67" i="27" s="1"/>
  <c r="E90" i="27" s="1"/>
  <c r="I66" i="27"/>
  <c r="A66" i="27"/>
  <c r="I65" i="27"/>
  <c r="A65" i="27"/>
  <c r="I64" i="27"/>
  <c r="A64" i="27"/>
  <c r="I63" i="27"/>
  <c r="A63" i="27"/>
  <c r="I62" i="27"/>
  <c r="A62" i="27"/>
  <c r="I61" i="27"/>
  <c r="A61" i="27"/>
  <c r="I60" i="27"/>
  <c r="A60" i="27"/>
  <c r="I59" i="27"/>
  <c r="A59" i="27"/>
  <c r="I58" i="27"/>
  <c r="A58" i="27"/>
  <c r="I57" i="27"/>
  <c r="A57" i="27"/>
  <c r="B54" i="27"/>
  <c r="A54" i="27"/>
  <c r="E4" i="27" s="1"/>
  <c r="H51" i="27"/>
  <c r="G51" i="27"/>
  <c r="F51" i="27"/>
  <c r="I51" i="27" s="1"/>
  <c r="D90" i="27" s="1"/>
  <c r="E51" i="27"/>
  <c r="D51" i="27"/>
  <c r="C51" i="27"/>
  <c r="B51" i="27"/>
  <c r="I50" i="27"/>
  <c r="I49" i="27"/>
  <c r="I48" i="27"/>
  <c r="I47" i="27"/>
  <c r="I46" i="27"/>
  <c r="I45" i="27"/>
  <c r="I44" i="27"/>
  <c r="I43" i="27"/>
  <c r="I42" i="27"/>
  <c r="A42" i="27"/>
  <c r="I41" i="27"/>
  <c r="A41" i="27"/>
  <c r="B38" i="27"/>
  <c r="A38" i="27"/>
  <c r="D4" i="27" s="1"/>
  <c r="H35" i="27"/>
  <c r="G35" i="27"/>
  <c r="F35" i="27"/>
  <c r="E35" i="27"/>
  <c r="D35" i="27"/>
  <c r="C35" i="27"/>
  <c r="B35" i="27"/>
  <c r="I34" i="27"/>
  <c r="A34" i="27"/>
  <c r="I33" i="27"/>
  <c r="A33" i="27"/>
  <c r="I32" i="27"/>
  <c r="A32" i="27"/>
  <c r="I31" i="27"/>
  <c r="A31" i="27"/>
  <c r="I30" i="27"/>
  <c r="A30" i="27"/>
  <c r="I29" i="27"/>
  <c r="A29" i="27"/>
  <c r="I28" i="27"/>
  <c r="A28" i="27"/>
  <c r="I27" i="27"/>
  <c r="A27" i="27"/>
  <c r="I26" i="27"/>
  <c r="A26" i="27"/>
  <c r="I25" i="27"/>
  <c r="A25" i="27"/>
  <c r="B22" i="27"/>
  <c r="A22" i="27"/>
  <c r="C4" i="27" s="1"/>
  <c r="H19" i="27"/>
  <c r="G19" i="27"/>
  <c r="F19" i="27"/>
  <c r="E19" i="27"/>
  <c r="D19" i="27"/>
  <c r="C19" i="27"/>
  <c r="B19" i="27"/>
  <c r="I19" i="27" s="1"/>
  <c r="B90" i="27" s="1"/>
  <c r="I18" i="27"/>
  <c r="A18" i="27"/>
  <c r="I17" i="27"/>
  <c r="A17" i="27"/>
  <c r="I16" i="27"/>
  <c r="A16" i="27"/>
  <c r="I15" i="27"/>
  <c r="A15" i="27"/>
  <c r="I14" i="27"/>
  <c r="A14" i="27"/>
  <c r="I13" i="27"/>
  <c r="A13" i="27"/>
  <c r="I12" i="27"/>
  <c r="A12" i="27"/>
  <c r="I11" i="27"/>
  <c r="A11" i="27"/>
  <c r="I10" i="27"/>
  <c r="A10" i="27"/>
  <c r="I9" i="27"/>
  <c r="A9" i="27"/>
  <c r="F8" i="27"/>
  <c r="F72" i="27" s="1"/>
  <c r="F84" i="27" s="1"/>
  <c r="C8" i="27"/>
  <c r="C24" i="27" s="1"/>
  <c r="C36" i="27" s="1"/>
  <c r="B8" i="27"/>
  <c r="B24" i="27" s="1"/>
  <c r="B36" i="27" s="1"/>
  <c r="B6" i="27"/>
  <c r="A6" i="27"/>
  <c r="B4" i="27" s="1"/>
  <c r="F4" i="27"/>
  <c r="G2" i="27"/>
  <c r="B2" i="27"/>
  <c r="H8" i="27"/>
  <c r="B1" i="27"/>
  <c r="A1" i="27"/>
  <c r="H83" i="26"/>
  <c r="G83" i="26"/>
  <c r="F83" i="26"/>
  <c r="E83" i="26"/>
  <c r="D83" i="26"/>
  <c r="C83" i="26"/>
  <c r="B83" i="26"/>
  <c r="I83" i="26" s="1"/>
  <c r="F90" i="26" s="1"/>
  <c r="I82" i="26"/>
  <c r="A82" i="26"/>
  <c r="I81" i="26"/>
  <c r="A81" i="26"/>
  <c r="I80" i="26"/>
  <c r="A80" i="26"/>
  <c r="I79" i="26"/>
  <c r="A79" i="26"/>
  <c r="I78" i="26"/>
  <c r="A78" i="26"/>
  <c r="I77" i="26"/>
  <c r="A77" i="26"/>
  <c r="I76" i="26"/>
  <c r="A76" i="26"/>
  <c r="I75" i="26"/>
  <c r="A75" i="26"/>
  <c r="I74" i="26"/>
  <c r="A74" i="26"/>
  <c r="I73" i="26"/>
  <c r="A73" i="26"/>
  <c r="B70" i="26"/>
  <c r="A70" i="26"/>
  <c r="F4" i="26" s="1"/>
  <c r="H67" i="26"/>
  <c r="G67" i="26"/>
  <c r="F67" i="26"/>
  <c r="E67" i="26"/>
  <c r="D67" i="26"/>
  <c r="C67" i="26"/>
  <c r="B67" i="26"/>
  <c r="I67" i="26" s="1"/>
  <c r="E90" i="26" s="1"/>
  <c r="I66" i="26"/>
  <c r="A66" i="26"/>
  <c r="I65" i="26"/>
  <c r="A65" i="26"/>
  <c r="I64" i="26"/>
  <c r="A64" i="26"/>
  <c r="I63" i="26"/>
  <c r="A63" i="26"/>
  <c r="I62" i="26"/>
  <c r="A62" i="26"/>
  <c r="I61" i="26"/>
  <c r="A61" i="26"/>
  <c r="I60" i="26"/>
  <c r="A60" i="26"/>
  <c r="I59" i="26"/>
  <c r="A59" i="26"/>
  <c r="I58" i="26"/>
  <c r="A58" i="26"/>
  <c r="I57" i="26"/>
  <c r="A57" i="26"/>
  <c r="B54" i="26"/>
  <c r="A54" i="26"/>
  <c r="E4" i="26" s="1"/>
  <c r="H51" i="26"/>
  <c r="G51" i="26"/>
  <c r="F51" i="26"/>
  <c r="E51" i="26"/>
  <c r="D51" i="26"/>
  <c r="C51" i="26"/>
  <c r="B51" i="26"/>
  <c r="I51" i="26" s="1"/>
  <c r="D90" i="26" s="1"/>
  <c r="I50" i="26"/>
  <c r="I49" i="26"/>
  <c r="I48" i="26"/>
  <c r="I47" i="26"/>
  <c r="I46" i="26"/>
  <c r="I45" i="26"/>
  <c r="I44" i="26"/>
  <c r="I43" i="26"/>
  <c r="I42" i="26"/>
  <c r="A42" i="26"/>
  <c r="I41" i="26"/>
  <c r="A41" i="26"/>
  <c r="B38" i="26"/>
  <c r="A38" i="26"/>
  <c r="D4" i="26" s="1"/>
  <c r="H35" i="26"/>
  <c r="G35" i="26"/>
  <c r="F35" i="26"/>
  <c r="E35" i="26"/>
  <c r="D35" i="26"/>
  <c r="C35" i="26"/>
  <c r="B35" i="26"/>
  <c r="I35" i="26" s="1"/>
  <c r="C90" i="26" s="1"/>
  <c r="I34" i="26"/>
  <c r="A34" i="26"/>
  <c r="I33" i="26"/>
  <c r="A33" i="26"/>
  <c r="I32" i="26"/>
  <c r="A32" i="26"/>
  <c r="I31" i="26"/>
  <c r="A31" i="26"/>
  <c r="I30" i="26"/>
  <c r="A30" i="26"/>
  <c r="I29" i="26"/>
  <c r="A29" i="26"/>
  <c r="I28" i="26"/>
  <c r="A28" i="26"/>
  <c r="I27" i="26"/>
  <c r="A27" i="26"/>
  <c r="I26" i="26"/>
  <c r="A26" i="26"/>
  <c r="I25" i="26"/>
  <c r="A25" i="26"/>
  <c r="B22" i="26"/>
  <c r="A22" i="26"/>
  <c r="C4" i="26" s="1"/>
  <c r="H19" i="26"/>
  <c r="G19" i="26"/>
  <c r="F19" i="26"/>
  <c r="E19" i="26"/>
  <c r="D19" i="26"/>
  <c r="C19" i="26"/>
  <c r="B19" i="26"/>
  <c r="I19" i="26" s="1"/>
  <c r="B90" i="26" s="1"/>
  <c r="I18" i="26"/>
  <c r="A18" i="26"/>
  <c r="I17" i="26"/>
  <c r="A17" i="26"/>
  <c r="I16" i="26"/>
  <c r="A16" i="26"/>
  <c r="I15" i="26"/>
  <c r="A15" i="26"/>
  <c r="I14" i="26"/>
  <c r="A14" i="26"/>
  <c r="I13" i="26"/>
  <c r="A13" i="26"/>
  <c r="I12" i="26"/>
  <c r="A12" i="26"/>
  <c r="I11" i="26"/>
  <c r="A11" i="26"/>
  <c r="I10" i="26"/>
  <c r="A10" i="26"/>
  <c r="I9" i="26"/>
  <c r="A9" i="26"/>
  <c r="H8" i="26"/>
  <c r="H24" i="26" s="1"/>
  <c r="H56" i="26" s="1"/>
  <c r="G8" i="26"/>
  <c r="G24" i="26" s="1"/>
  <c r="G56" i="26" s="1"/>
  <c r="F8" i="26"/>
  <c r="F56" i="26" s="1"/>
  <c r="F68" i="26" s="1"/>
  <c r="E8" i="26"/>
  <c r="E20" i="26" s="1"/>
  <c r="C8" i="26"/>
  <c r="C56" i="26" s="1"/>
  <c r="C68" i="26" s="1"/>
  <c r="B8" i="26"/>
  <c r="B72" i="26" s="1"/>
  <c r="B6" i="26"/>
  <c r="A6" i="26"/>
  <c r="B4" i="26" s="1"/>
  <c r="G2" i="26"/>
  <c r="B2" i="26"/>
  <c r="D8" i="26"/>
  <c r="B1" i="26"/>
  <c r="A1" i="26"/>
  <c r="H83" i="25"/>
  <c r="G83" i="25"/>
  <c r="F83" i="25"/>
  <c r="E83" i="25"/>
  <c r="D83" i="25"/>
  <c r="C83" i="25"/>
  <c r="B83" i="25"/>
  <c r="I83" i="25" s="1"/>
  <c r="F90" i="25" s="1"/>
  <c r="I82" i="25"/>
  <c r="A82" i="25"/>
  <c r="I81" i="25"/>
  <c r="A81" i="25"/>
  <c r="I80" i="25"/>
  <c r="A80" i="25"/>
  <c r="I79" i="25"/>
  <c r="A79" i="25"/>
  <c r="I78" i="25"/>
  <c r="A78" i="25"/>
  <c r="I77" i="25"/>
  <c r="A77" i="25"/>
  <c r="I76" i="25"/>
  <c r="A76" i="25"/>
  <c r="I75" i="25"/>
  <c r="A75" i="25"/>
  <c r="I74" i="25"/>
  <c r="A74" i="25"/>
  <c r="I73" i="25"/>
  <c r="A73" i="25"/>
  <c r="B70" i="25"/>
  <c r="A70" i="25"/>
  <c r="F4" i="25" s="1"/>
  <c r="H67" i="25"/>
  <c r="G67" i="25"/>
  <c r="F67" i="25"/>
  <c r="E67" i="25"/>
  <c r="D67" i="25"/>
  <c r="C67" i="25"/>
  <c r="B67" i="25"/>
  <c r="I66" i="25"/>
  <c r="A66" i="25"/>
  <c r="I65" i="25"/>
  <c r="A65" i="25"/>
  <c r="I64" i="25"/>
  <c r="A64" i="25"/>
  <c r="I63" i="25"/>
  <c r="A63" i="25"/>
  <c r="I62" i="25"/>
  <c r="A62" i="25"/>
  <c r="I61" i="25"/>
  <c r="A61" i="25"/>
  <c r="I60" i="25"/>
  <c r="A60" i="25"/>
  <c r="I59" i="25"/>
  <c r="A59" i="25"/>
  <c r="I58" i="25"/>
  <c r="A58" i="25"/>
  <c r="I57" i="25"/>
  <c r="A57" i="25"/>
  <c r="B54" i="25"/>
  <c r="A54" i="25"/>
  <c r="E4" i="25" s="1"/>
  <c r="H51" i="25"/>
  <c r="G51" i="25"/>
  <c r="F51" i="25"/>
  <c r="E51" i="25"/>
  <c r="D51" i="25"/>
  <c r="C51" i="25"/>
  <c r="B51" i="25"/>
  <c r="I51" i="25" s="1"/>
  <c r="D90" i="25" s="1"/>
  <c r="I50" i="25"/>
  <c r="I49" i="25"/>
  <c r="I48" i="25"/>
  <c r="I47" i="25"/>
  <c r="I46" i="25"/>
  <c r="I45" i="25"/>
  <c r="I44" i="25"/>
  <c r="I43" i="25"/>
  <c r="I42" i="25"/>
  <c r="A42" i="25"/>
  <c r="I41" i="25"/>
  <c r="A41" i="25"/>
  <c r="B38" i="25"/>
  <c r="A38" i="25"/>
  <c r="D4" i="25" s="1"/>
  <c r="H35" i="25"/>
  <c r="G35" i="25"/>
  <c r="F35" i="25"/>
  <c r="E35" i="25"/>
  <c r="D35" i="25"/>
  <c r="C35" i="25"/>
  <c r="B35" i="25"/>
  <c r="I34" i="25"/>
  <c r="A34" i="25"/>
  <c r="I33" i="25"/>
  <c r="A33" i="25"/>
  <c r="I32" i="25"/>
  <c r="A32" i="25"/>
  <c r="I31" i="25"/>
  <c r="A31" i="25"/>
  <c r="I30" i="25"/>
  <c r="A30" i="25"/>
  <c r="I29" i="25"/>
  <c r="A29" i="25"/>
  <c r="I28" i="25"/>
  <c r="A28" i="25"/>
  <c r="I27" i="25"/>
  <c r="A27" i="25"/>
  <c r="I26" i="25"/>
  <c r="A26" i="25"/>
  <c r="I25" i="25"/>
  <c r="A25" i="25"/>
  <c r="B22" i="25"/>
  <c r="A22" i="25"/>
  <c r="C4" i="25" s="1"/>
  <c r="H19" i="25"/>
  <c r="G19" i="25"/>
  <c r="F19" i="25"/>
  <c r="E19" i="25"/>
  <c r="D19" i="25"/>
  <c r="C19" i="25"/>
  <c r="B19" i="25"/>
  <c r="I19" i="25" s="1"/>
  <c r="B90" i="25" s="1"/>
  <c r="I18" i="25"/>
  <c r="A18" i="25"/>
  <c r="I17" i="25"/>
  <c r="A17" i="25"/>
  <c r="I16" i="25"/>
  <c r="A16" i="25"/>
  <c r="I15" i="25"/>
  <c r="A15" i="25"/>
  <c r="I14" i="25"/>
  <c r="A14" i="25"/>
  <c r="I13" i="25"/>
  <c r="A13" i="25"/>
  <c r="I12" i="25"/>
  <c r="A12" i="25"/>
  <c r="I11" i="25"/>
  <c r="A11" i="25"/>
  <c r="I10" i="25"/>
  <c r="A10" i="25"/>
  <c r="I9" i="25"/>
  <c r="A9" i="25"/>
  <c r="H8" i="25"/>
  <c r="H40" i="25" s="1"/>
  <c r="H72" i="25" s="1"/>
  <c r="G8" i="25"/>
  <c r="G24" i="25" s="1"/>
  <c r="G56" i="25" s="1"/>
  <c r="F8" i="25"/>
  <c r="F24" i="25" s="1"/>
  <c r="F36" i="25" s="1"/>
  <c r="E8" i="25"/>
  <c r="E56" i="25" s="1"/>
  <c r="E68" i="25" s="1"/>
  <c r="C8" i="25"/>
  <c r="C20" i="25" s="1"/>
  <c r="B6" i="25"/>
  <c r="A6" i="25"/>
  <c r="B4" i="25" s="1"/>
  <c r="G2" i="25"/>
  <c r="B2" i="25"/>
  <c r="B8" i="25"/>
  <c r="B1" i="25"/>
  <c r="A1" i="25"/>
  <c r="H83" i="24"/>
  <c r="G83" i="24"/>
  <c r="F83" i="24"/>
  <c r="E83" i="24"/>
  <c r="D83" i="24"/>
  <c r="C83" i="24"/>
  <c r="B83" i="24"/>
  <c r="I83" i="24" s="1"/>
  <c r="F90" i="24" s="1"/>
  <c r="I82" i="24"/>
  <c r="A82" i="24"/>
  <c r="I81" i="24"/>
  <c r="A81" i="24"/>
  <c r="I80" i="24"/>
  <c r="A80" i="24"/>
  <c r="I79" i="24"/>
  <c r="A79" i="24"/>
  <c r="I78" i="24"/>
  <c r="A78" i="24"/>
  <c r="I77" i="24"/>
  <c r="A77" i="24"/>
  <c r="I76" i="24"/>
  <c r="A76" i="24"/>
  <c r="I75" i="24"/>
  <c r="A75" i="24"/>
  <c r="I74" i="24"/>
  <c r="A74" i="24"/>
  <c r="I73" i="24"/>
  <c r="A73" i="24"/>
  <c r="B70" i="24"/>
  <c r="A70" i="24"/>
  <c r="F4" i="24" s="1"/>
  <c r="H67" i="24"/>
  <c r="G67" i="24"/>
  <c r="F67" i="24"/>
  <c r="E67" i="24"/>
  <c r="D67" i="24"/>
  <c r="C67" i="24"/>
  <c r="B67" i="24"/>
  <c r="I67" i="24" s="1"/>
  <c r="E90" i="24" s="1"/>
  <c r="I66" i="24"/>
  <c r="A66" i="24"/>
  <c r="I65" i="24"/>
  <c r="A65" i="24"/>
  <c r="I64" i="24"/>
  <c r="A64" i="24"/>
  <c r="I63" i="24"/>
  <c r="A63" i="24"/>
  <c r="I62" i="24"/>
  <c r="A62" i="24"/>
  <c r="I61" i="24"/>
  <c r="A61" i="24"/>
  <c r="I60" i="24"/>
  <c r="A60" i="24"/>
  <c r="I59" i="24"/>
  <c r="A59" i="24"/>
  <c r="I58" i="24"/>
  <c r="A58" i="24"/>
  <c r="I57" i="24"/>
  <c r="A57" i="24"/>
  <c r="B54" i="24"/>
  <c r="A54" i="24"/>
  <c r="E4" i="24" s="1"/>
  <c r="H51" i="24"/>
  <c r="G51" i="24"/>
  <c r="F51" i="24"/>
  <c r="E51" i="24"/>
  <c r="D51" i="24"/>
  <c r="C51" i="24"/>
  <c r="B51" i="24"/>
  <c r="I50" i="24"/>
  <c r="I49" i="24"/>
  <c r="I48" i="24"/>
  <c r="I47" i="24"/>
  <c r="I46" i="24"/>
  <c r="I45" i="24"/>
  <c r="I44" i="24"/>
  <c r="I43" i="24"/>
  <c r="I42" i="24"/>
  <c r="A42" i="24"/>
  <c r="I41" i="24"/>
  <c r="A41" i="24"/>
  <c r="B38" i="24"/>
  <c r="A38" i="24"/>
  <c r="D4" i="24" s="1"/>
  <c r="H35" i="24"/>
  <c r="G35" i="24"/>
  <c r="F35" i="24"/>
  <c r="E35" i="24"/>
  <c r="D35" i="24"/>
  <c r="C35" i="24"/>
  <c r="B35" i="24"/>
  <c r="I34" i="24"/>
  <c r="A34" i="24"/>
  <c r="I33" i="24"/>
  <c r="A33" i="24"/>
  <c r="I32" i="24"/>
  <c r="A32" i="24"/>
  <c r="I31" i="24"/>
  <c r="A31" i="24"/>
  <c r="I30" i="24"/>
  <c r="A30" i="24"/>
  <c r="I29" i="24"/>
  <c r="A29" i="24"/>
  <c r="I28" i="24"/>
  <c r="A28" i="24"/>
  <c r="I27" i="24"/>
  <c r="A27" i="24"/>
  <c r="I26" i="24"/>
  <c r="A26" i="24"/>
  <c r="I25" i="24"/>
  <c r="A25" i="24"/>
  <c r="B22" i="24"/>
  <c r="A22" i="24"/>
  <c r="C4" i="24" s="1"/>
  <c r="H19" i="24"/>
  <c r="G19" i="24"/>
  <c r="F19" i="24"/>
  <c r="E19" i="24"/>
  <c r="D19" i="24"/>
  <c r="C19" i="24"/>
  <c r="B19" i="24"/>
  <c r="I19" i="24" s="1"/>
  <c r="B90" i="24" s="1"/>
  <c r="I18" i="24"/>
  <c r="A18" i="24"/>
  <c r="I17" i="24"/>
  <c r="A17" i="24"/>
  <c r="I16" i="24"/>
  <c r="A16" i="24"/>
  <c r="I15" i="24"/>
  <c r="A15" i="24"/>
  <c r="I14" i="24"/>
  <c r="A14" i="24"/>
  <c r="I13" i="24"/>
  <c r="A13" i="24"/>
  <c r="I12" i="24"/>
  <c r="A12" i="24"/>
  <c r="I11" i="24"/>
  <c r="A11" i="24"/>
  <c r="I10" i="24"/>
  <c r="A10" i="24"/>
  <c r="I9" i="24"/>
  <c r="A9" i="24"/>
  <c r="B6" i="24"/>
  <c r="A6" i="24"/>
  <c r="B4" i="24" s="1"/>
  <c r="G2" i="24"/>
  <c r="B2" i="24"/>
  <c r="B1" i="24"/>
  <c r="A1" i="24"/>
  <c r="G1" i="23"/>
  <c r="B8" i="23" s="1"/>
  <c r="B24" i="23" s="1"/>
  <c r="G1" i="22"/>
  <c r="F8" i="22" s="1"/>
  <c r="F20" i="22" s="1"/>
  <c r="G1" i="21"/>
  <c r="G1" i="20"/>
  <c r="E8" i="20" s="1"/>
  <c r="E72" i="20" s="1"/>
  <c r="E84" i="20" s="1"/>
  <c r="G1" i="19"/>
  <c r="C8" i="19" s="1"/>
  <c r="C40" i="19" s="1"/>
  <c r="C52" i="19" s="1"/>
  <c r="G1" i="18"/>
  <c r="H8" i="18" s="1"/>
  <c r="G1" i="17"/>
  <c r="E8" i="17" s="1"/>
  <c r="E72" i="17" s="1"/>
  <c r="E84" i="17" s="1"/>
  <c r="G1" i="16"/>
  <c r="E8" i="16" s="1"/>
  <c r="G1" i="15"/>
  <c r="F8" i="15" s="1"/>
  <c r="F24" i="15" s="1"/>
  <c r="F36" i="15" s="1"/>
  <c r="H83" i="23"/>
  <c r="G83" i="23"/>
  <c r="F83" i="23"/>
  <c r="E83" i="23"/>
  <c r="D83" i="23"/>
  <c r="C83" i="23"/>
  <c r="B83" i="23"/>
  <c r="I82" i="23"/>
  <c r="A82" i="23"/>
  <c r="I81" i="23"/>
  <c r="A81" i="23"/>
  <c r="I80" i="23"/>
  <c r="A80" i="23"/>
  <c r="I79" i="23"/>
  <c r="A79" i="23"/>
  <c r="I78" i="23"/>
  <c r="A78" i="23"/>
  <c r="I77" i="23"/>
  <c r="A77" i="23"/>
  <c r="I76" i="23"/>
  <c r="A76" i="23"/>
  <c r="I75" i="23"/>
  <c r="A75" i="23"/>
  <c r="I74" i="23"/>
  <c r="A74" i="23"/>
  <c r="I73" i="23"/>
  <c r="A73" i="23"/>
  <c r="B70" i="23"/>
  <c r="A70" i="23"/>
  <c r="F4" i="23" s="1"/>
  <c r="H67" i="23"/>
  <c r="G67" i="23"/>
  <c r="F67" i="23"/>
  <c r="E67" i="23"/>
  <c r="D67" i="23"/>
  <c r="C67" i="23"/>
  <c r="B67" i="23"/>
  <c r="I67" i="23" s="1"/>
  <c r="E90" i="23" s="1"/>
  <c r="I66" i="23"/>
  <c r="A66" i="23"/>
  <c r="I65" i="23"/>
  <c r="A65" i="23"/>
  <c r="I64" i="23"/>
  <c r="A64" i="23"/>
  <c r="I63" i="23"/>
  <c r="A63" i="23"/>
  <c r="I62" i="23"/>
  <c r="A62" i="23"/>
  <c r="I61" i="23"/>
  <c r="A61" i="23"/>
  <c r="I60" i="23"/>
  <c r="A60" i="23"/>
  <c r="I59" i="23"/>
  <c r="A59" i="23"/>
  <c r="I58" i="23"/>
  <c r="A58" i="23"/>
  <c r="I57" i="23"/>
  <c r="A57" i="23"/>
  <c r="B54" i="23"/>
  <c r="A54" i="23"/>
  <c r="E4" i="23" s="1"/>
  <c r="H51" i="23"/>
  <c r="G51" i="23"/>
  <c r="F51" i="23"/>
  <c r="E51" i="23"/>
  <c r="D51" i="23"/>
  <c r="C51" i="23"/>
  <c r="B51" i="23"/>
  <c r="I51" i="23" s="1"/>
  <c r="D90" i="23" s="1"/>
  <c r="I50" i="23"/>
  <c r="I49" i="23"/>
  <c r="I48" i="23"/>
  <c r="I47" i="23"/>
  <c r="I46" i="23"/>
  <c r="I45" i="23"/>
  <c r="I44" i="23"/>
  <c r="I43" i="23"/>
  <c r="I42" i="23"/>
  <c r="A42" i="23"/>
  <c r="I41" i="23"/>
  <c r="A41" i="23"/>
  <c r="B38" i="23"/>
  <c r="A38" i="23"/>
  <c r="D4" i="23" s="1"/>
  <c r="H35" i="23"/>
  <c r="G35" i="23"/>
  <c r="F35" i="23"/>
  <c r="E35" i="23"/>
  <c r="D35" i="23"/>
  <c r="C35" i="23"/>
  <c r="B35" i="23"/>
  <c r="I35" i="23" s="1"/>
  <c r="C90" i="23" s="1"/>
  <c r="I34" i="23"/>
  <c r="A34" i="23"/>
  <c r="I33" i="23"/>
  <c r="A33" i="23"/>
  <c r="I32" i="23"/>
  <c r="A32" i="23"/>
  <c r="I31" i="23"/>
  <c r="A31" i="23"/>
  <c r="I30" i="23"/>
  <c r="A30" i="23"/>
  <c r="I29" i="23"/>
  <c r="A29" i="23"/>
  <c r="I28" i="23"/>
  <c r="A28" i="23"/>
  <c r="I27" i="23"/>
  <c r="A27" i="23"/>
  <c r="I26" i="23"/>
  <c r="A26" i="23"/>
  <c r="I25" i="23"/>
  <c r="A25" i="23"/>
  <c r="B22" i="23"/>
  <c r="A22" i="23"/>
  <c r="C4" i="23" s="1"/>
  <c r="H19" i="23"/>
  <c r="G19" i="23"/>
  <c r="F19" i="23"/>
  <c r="E19" i="23"/>
  <c r="D19" i="23"/>
  <c r="C19" i="23"/>
  <c r="B19" i="23"/>
  <c r="I18" i="23"/>
  <c r="A18" i="23"/>
  <c r="I17" i="23"/>
  <c r="A17" i="23"/>
  <c r="I16" i="23"/>
  <c r="A16" i="23"/>
  <c r="I15" i="23"/>
  <c r="A15" i="23"/>
  <c r="I14" i="23"/>
  <c r="A14" i="23"/>
  <c r="I13" i="23"/>
  <c r="A13" i="23"/>
  <c r="I12" i="23"/>
  <c r="A12" i="23"/>
  <c r="I11" i="23"/>
  <c r="A11" i="23"/>
  <c r="I10" i="23"/>
  <c r="A10" i="23"/>
  <c r="I9" i="23"/>
  <c r="A9" i="23"/>
  <c r="B6" i="23"/>
  <c r="A6" i="23"/>
  <c r="B4" i="23" s="1"/>
  <c r="G2" i="23"/>
  <c r="B2" i="23"/>
  <c r="B1" i="23"/>
  <c r="A1" i="23"/>
  <c r="H83" i="22"/>
  <c r="G83" i="22"/>
  <c r="F83" i="22"/>
  <c r="E83" i="22"/>
  <c r="D83" i="22"/>
  <c r="C83" i="22"/>
  <c r="B83" i="22"/>
  <c r="I83" i="22" s="1"/>
  <c r="F90" i="22" s="1"/>
  <c r="I82" i="22"/>
  <c r="A82" i="22"/>
  <c r="I81" i="22"/>
  <c r="A81" i="22"/>
  <c r="I80" i="22"/>
  <c r="A80" i="22"/>
  <c r="I79" i="22"/>
  <c r="A79" i="22"/>
  <c r="I78" i="22"/>
  <c r="A78" i="22"/>
  <c r="I77" i="22"/>
  <c r="A77" i="22"/>
  <c r="I76" i="22"/>
  <c r="A76" i="22"/>
  <c r="I75" i="22"/>
  <c r="A75" i="22"/>
  <c r="I74" i="22"/>
  <c r="A74" i="22"/>
  <c r="I73" i="22"/>
  <c r="A73" i="22"/>
  <c r="B70" i="22"/>
  <c r="A70" i="22"/>
  <c r="F4" i="22" s="1"/>
  <c r="H67" i="22"/>
  <c r="G67" i="22"/>
  <c r="F67" i="22"/>
  <c r="E67" i="22"/>
  <c r="D67" i="22"/>
  <c r="C67" i="22"/>
  <c r="B67" i="22"/>
  <c r="I66" i="22"/>
  <c r="A66" i="22"/>
  <c r="I65" i="22"/>
  <c r="A65" i="22"/>
  <c r="I64" i="22"/>
  <c r="A64" i="22"/>
  <c r="I63" i="22"/>
  <c r="A63" i="22"/>
  <c r="I62" i="22"/>
  <c r="A62" i="22"/>
  <c r="I61" i="22"/>
  <c r="A61" i="22"/>
  <c r="I60" i="22"/>
  <c r="A60" i="22"/>
  <c r="I59" i="22"/>
  <c r="A59" i="22"/>
  <c r="I58" i="22"/>
  <c r="A58" i="22"/>
  <c r="I57" i="22"/>
  <c r="A57" i="22"/>
  <c r="B54" i="22"/>
  <c r="A54" i="22"/>
  <c r="E4" i="22" s="1"/>
  <c r="H51" i="22"/>
  <c r="G51" i="22"/>
  <c r="F51" i="22"/>
  <c r="E51" i="22"/>
  <c r="D51" i="22"/>
  <c r="C51" i="22"/>
  <c r="B51" i="22"/>
  <c r="I51" i="22" s="1"/>
  <c r="D90" i="22" s="1"/>
  <c r="I50" i="22"/>
  <c r="I49" i="22"/>
  <c r="I48" i="22"/>
  <c r="I47" i="22"/>
  <c r="I46" i="22"/>
  <c r="I45" i="22"/>
  <c r="I44" i="22"/>
  <c r="I43" i="22"/>
  <c r="I42" i="22"/>
  <c r="A42" i="22"/>
  <c r="I41" i="22"/>
  <c r="A41" i="22"/>
  <c r="B38" i="22"/>
  <c r="A38" i="22"/>
  <c r="D4" i="22" s="1"/>
  <c r="H35" i="22"/>
  <c r="G35" i="22"/>
  <c r="F35" i="22"/>
  <c r="E35" i="22"/>
  <c r="D35" i="22"/>
  <c r="C35" i="22"/>
  <c r="B35" i="22"/>
  <c r="I34" i="22"/>
  <c r="A34" i="22"/>
  <c r="I33" i="22"/>
  <c r="A33" i="22"/>
  <c r="I32" i="22"/>
  <c r="A32" i="22"/>
  <c r="I31" i="22"/>
  <c r="A31" i="22"/>
  <c r="I30" i="22"/>
  <c r="A30" i="22"/>
  <c r="I29" i="22"/>
  <c r="A29" i="22"/>
  <c r="I28" i="22"/>
  <c r="A28" i="22"/>
  <c r="I27" i="22"/>
  <c r="A27" i="22"/>
  <c r="I26" i="22"/>
  <c r="A26" i="22"/>
  <c r="I25" i="22"/>
  <c r="A25" i="22"/>
  <c r="B22" i="22"/>
  <c r="A22" i="22"/>
  <c r="C4" i="22" s="1"/>
  <c r="H19" i="22"/>
  <c r="G19" i="22"/>
  <c r="F19" i="22"/>
  <c r="E19" i="22"/>
  <c r="D19" i="22"/>
  <c r="C19" i="22"/>
  <c r="B19" i="22"/>
  <c r="I18" i="22"/>
  <c r="A18" i="22"/>
  <c r="I17" i="22"/>
  <c r="A17" i="22"/>
  <c r="I16" i="22"/>
  <c r="A16" i="22"/>
  <c r="I15" i="22"/>
  <c r="A15" i="22"/>
  <c r="I14" i="22"/>
  <c r="A14" i="22"/>
  <c r="I13" i="22"/>
  <c r="A13" i="22"/>
  <c r="I12" i="22"/>
  <c r="A12" i="22"/>
  <c r="I11" i="22"/>
  <c r="A11" i="22"/>
  <c r="I10" i="22"/>
  <c r="A10" i="22"/>
  <c r="I9" i="22"/>
  <c r="A9" i="22"/>
  <c r="B6" i="22"/>
  <c r="A6" i="22"/>
  <c r="B4" i="22" s="1"/>
  <c r="G2" i="22"/>
  <c r="B2" i="22"/>
  <c r="B1" i="22"/>
  <c r="A1" i="22"/>
  <c r="H83" i="21"/>
  <c r="G83" i="21"/>
  <c r="F83" i="21"/>
  <c r="E83" i="21"/>
  <c r="D83" i="21"/>
  <c r="C83" i="21"/>
  <c r="B83" i="21"/>
  <c r="I83" i="21" s="1"/>
  <c r="F90" i="21" s="1"/>
  <c r="I82" i="21"/>
  <c r="A82" i="21"/>
  <c r="I81" i="21"/>
  <c r="A81" i="21"/>
  <c r="I80" i="21"/>
  <c r="A80" i="21"/>
  <c r="I79" i="21"/>
  <c r="A79" i="21"/>
  <c r="I78" i="21"/>
  <c r="A78" i="21"/>
  <c r="I77" i="21"/>
  <c r="A77" i="21"/>
  <c r="I76" i="21"/>
  <c r="A76" i="21"/>
  <c r="I75" i="21"/>
  <c r="A75" i="21"/>
  <c r="I74" i="21"/>
  <c r="A74" i="21"/>
  <c r="I73" i="21"/>
  <c r="A73" i="21"/>
  <c r="B70" i="21"/>
  <c r="A70" i="21"/>
  <c r="F4" i="21" s="1"/>
  <c r="H67" i="21"/>
  <c r="G67" i="21"/>
  <c r="F67" i="21"/>
  <c r="E67" i="21"/>
  <c r="D67" i="21"/>
  <c r="C67" i="21"/>
  <c r="B67" i="21"/>
  <c r="I66" i="21"/>
  <c r="A66" i="21"/>
  <c r="I65" i="21"/>
  <c r="A65" i="21"/>
  <c r="I64" i="21"/>
  <c r="A64" i="21"/>
  <c r="I63" i="21"/>
  <c r="A63" i="21"/>
  <c r="I62" i="21"/>
  <c r="A62" i="21"/>
  <c r="I61" i="21"/>
  <c r="A61" i="21"/>
  <c r="I60" i="21"/>
  <c r="A60" i="21"/>
  <c r="I59" i="21"/>
  <c r="A59" i="21"/>
  <c r="I58" i="21"/>
  <c r="A58" i="21"/>
  <c r="I57" i="21"/>
  <c r="A57" i="21"/>
  <c r="B54" i="21"/>
  <c r="A54" i="21"/>
  <c r="E4" i="21" s="1"/>
  <c r="H51" i="21"/>
  <c r="G51" i="21"/>
  <c r="F51" i="21"/>
  <c r="E51" i="21"/>
  <c r="D51" i="21"/>
  <c r="C51" i="21"/>
  <c r="B51" i="21"/>
  <c r="I50" i="21"/>
  <c r="I49" i="21"/>
  <c r="I48" i="21"/>
  <c r="I47" i="21"/>
  <c r="I46" i="21"/>
  <c r="I45" i="21"/>
  <c r="I44" i="21"/>
  <c r="I43" i="21"/>
  <c r="I42" i="21"/>
  <c r="A42" i="21"/>
  <c r="I41" i="21"/>
  <c r="A41" i="21"/>
  <c r="B38" i="21"/>
  <c r="A38" i="21"/>
  <c r="D4" i="21" s="1"/>
  <c r="H35" i="21"/>
  <c r="G35" i="21"/>
  <c r="F35" i="21"/>
  <c r="E35" i="21"/>
  <c r="D35" i="21"/>
  <c r="C35" i="21"/>
  <c r="B35" i="21"/>
  <c r="I35" i="21" s="1"/>
  <c r="C90" i="21" s="1"/>
  <c r="I34" i="21"/>
  <c r="A34" i="21"/>
  <c r="I33" i="21"/>
  <c r="A33" i="21"/>
  <c r="I32" i="21"/>
  <c r="A32" i="21"/>
  <c r="I31" i="21"/>
  <c r="A31" i="21"/>
  <c r="I30" i="21"/>
  <c r="A30" i="21"/>
  <c r="I29" i="21"/>
  <c r="A29" i="21"/>
  <c r="I28" i="21"/>
  <c r="A28" i="21"/>
  <c r="I27" i="21"/>
  <c r="A27" i="21"/>
  <c r="I26" i="21"/>
  <c r="A26" i="21"/>
  <c r="I25" i="21"/>
  <c r="A25" i="21"/>
  <c r="B22" i="21"/>
  <c r="A22" i="21"/>
  <c r="C4" i="21" s="1"/>
  <c r="H19" i="21"/>
  <c r="G19" i="21"/>
  <c r="F19" i="21"/>
  <c r="E19" i="21"/>
  <c r="D19" i="21"/>
  <c r="C19" i="21"/>
  <c r="B19" i="21"/>
  <c r="I19" i="21" s="1"/>
  <c r="B90" i="21" s="1"/>
  <c r="I18" i="21"/>
  <c r="A18" i="21"/>
  <c r="I17" i="21"/>
  <c r="A17" i="21"/>
  <c r="I16" i="21"/>
  <c r="A16" i="21"/>
  <c r="I15" i="21"/>
  <c r="A15" i="21"/>
  <c r="I14" i="21"/>
  <c r="A14" i="21"/>
  <c r="I13" i="21"/>
  <c r="A13" i="21"/>
  <c r="I12" i="21"/>
  <c r="A12" i="21"/>
  <c r="I11" i="21"/>
  <c r="A11" i="21"/>
  <c r="I10" i="21"/>
  <c r="A10" i="21"/>
  <c r="I9" i="21"/>
  <c r="A9" i="21"/>
  <c r="F8" i="21"/>
  <c r="F24" i="21" s="1"/>
  <c r="F36" i="21" s="1"/>
  <c r="B8" i="21"/>
  <c r="B6" i="21"/>
  <c r="A6" i="21"/>
  <c r="B4" i="21" s="1"/>
  <c r="G2" i="21"/>
  <c r="B2" i="21"/>
  <c r="H8" i="21"/>
  <c r="B1" i="21"/>
  <c r="A1" i="21"/>
  <c r="H83" i="20"/>
  <c r="G83" i="20"/>
  <c r="F83" i="20"/>
  <c r="E83" i="20"/>
  <c r="D83" i="20"/>
  <c r="C83" i="20"/>
  <c r="B83" i="20"/>
  <c r="I82" i="20"/>
  <c r="A82" i="20"/>
  <c r="I81" i="20"/>
  <c r="A81" i="20"/>
  <c r="I80" i="20"/>
  <c r="A80" i="20"/>
  <c r="I79" i="20"/>
  <c r="A79" i="20"/>
  <c r="I78" i="20"/>
  <c r="A78" i="20"/>
  <c r="I77" i="20"/>
  <c r="A77" i="20"/>
  <c r="I76" i="20"/>
  <c r="A76" i="20"/>
  <c r="I75" i="20"/>
  <c r="A75" i="20"/>
  <c r="I74" i="20"/>
  <c r="A74" i="20"/>
  <c r="I73" i="20"/>
  <c r="A73" i="20"/>
  <c r="B70" i="20"/>
  <c r="A70" i="20"/>
  <c r="F4" i="20" s="1"/>
  <c r="H67" i="20"/>
  <c r="G67" i="20"/>
  <c r="F67" i="20"/>
  <c r="E67" i="20"/>
  <c r="D67" i="20"/>
  <c r="C67" i="20"/>
  <c r="B67" i="20"/>
  <c r="I67" i="20" s="1"/>
  <c r="E90" i="20" s="1"/>
  <c r="I66" i="20"/>
  <c r="A66" i="20"/>
  <c r="I65" i="20"/>
  <c r="A65" i="20"/>
  <c r="I64" i="20"/>
  <c r="A64" i="20"/>
  <c r="I63" i="20"/>
  <c r="A63" i="20"/>
  <c r="I62" i="20"/>
  <c r="A62" i="20"/>
  <c r="I61" i="20"/>
  <c r="A61" i="20"/>
  <c r="I60" i="20"/>
  <c r="A60" i="20"/>
  <c r="I59" i="20"/>
  <c r="A59" i="20"/>
  <c r="I58" i="20"/>
  <c r="A58" i="20"/>
  <c r="I57" i="20"/>
  <c r="A57" i="20"/>
  <c r="B54" i="20"/>
  <c r="A54" i="20"/>
  <c r="E4" i="20" s="1"/>
  <c r="H51" i="20"/>
  <c r="G51" i="20"/>
  <c r="F51" i="20"/>
  <c r="E51" i="20"/>
  <c r="D51" i="20"/>
  <c r="C51" i="20"/>
  <c r="B51" i="20"/>
  <c r="I51" i="20" s="1"/>
  <c r="D90" i="20" s="1"/>
  <c r="I50" i="20"/>
  <c r="I49" i="20"/>
  <c r="I48" i="20"/>
  <c r="I47" i="20"/>
  <c r="I46" i="20"/>
  <c r="I45" i="20"/>
  <c r="I44" i="20"/>
  <c r="I43" i="20"/>
  <c r="I42" i="20"/>
  <c r="A42" i="20"/>
  <c r="I41" i="20"/>
  <c r="A41" i="20"/>
  <c r="B38" i="20"/>
  <c r="A38" i="20"/>
  <c r="D4" i="20" s="1"/>
  <c r="H35" i="20"/>
  <c r="G35" i="20"/>
  <c r="F35" i="20"/>
  <c r="E35" i="20"/>
  <c r="D35" i="20"/>
  <c r="C35" i="20"/>
  <c r="B35" i="20"/>
  <c r="I35" i="20" s="1"/>
  <c r="C90" i="20" s="1"/>
  <c r="I34" i="20"/>
  <c r="A34" i="20"/>
  <c r="I33" i="20"/>
  <c r="A33" i="20"/>
  <c r="I32" i="20"/>
  <c r="A32" i="20"/>
  <c r="I31" i="20"/>
  <c r="A31" i="20"/>
  <c r="I30" i="20"/>
  <c r="A30" i="20"/>
  <c r="I29" i="20"/>
  <c r="A29" i="20"/>
  <c r="I28" i="20"/>
  <c r="A28" i="20"/>
  <c r="I27" i="20"/>
  <c r="A27" i="20"/>
  <c r="I26" i="20"/>
  <c r="A26" i="20"/>
  <c r="I25" i="20"/>
  <c r="A25" i="20"/>
  <c r="B22" i="20"/>
  <c r="A22" i="20"/>
  <c r="C4" i="20" s="1"/>
  <c r="H19" i="20"/>
  <c r="G19" i="20"/>
  <c r="F19" i="20"/>
  <c r="E19" i="20"/>
  <c r="D19" i="20"/>
  <c r="C19" i="20"/>
  <c r="B19" i="20"/>
  <c r="I19" i="20" s="1"/>
  <c r="B90" i="20" s="1"/>
  <c r="I18" i="20"/>
  <c r="A18" i="20"/>
  <c r="I17" i="20"/>
  <c r="A17" i="20"/>
  <c r="I16" i="20"/>
  <c r="A16" i="20"/>
  <c r="I15" i="20"/>
  <c r="A15" i="20"/>
  <c r="I14" i="20"/>
  <c r="A14" i="20"/>
  <c r="I13" i="20"/>
  <c r="A13" i="20"/>
  <c r="I12" i="20"/>
  <c r="A12" i="20"/>
  <c r="I11" i="20"/>
  <c r="A11" i="20"/>
  <c r="I10" i="20"/>
  <c r="A10" i="20"/>
  <c r="I9" i="20"/>
  <c r="A9" i="20"/>
  <c r="B6" i="20"/>
  <c r="A6" i="20"/>
  <c r="B4" i="20" s="1"/>
  <c r="G2" i="20"/>
  <c r="B2" i="20"/>
  <c r="B1" i="20"/>
  <c r="A1" i="20"/>
  <c r="H83" i="19"/>
  <c r="G83" i="19"/>
  <c r="F83" i="19"/>
  <c r="E83" i="19"/>
  <c r="D83" i="19"/>
  <c r="C83" i="19"/>
  <c r="B83" i="19"/>
  <c r="I83" i="19" s="1"/>
  <c r="F90" i="19" s="1"/>
  <c r="I82" i="19"/>
  <c r="A82" i="19"/>
  <c r="I81" i="19"/>
  <c r="A81" i="19"/>
  <c r="I80" i="19"/>
  <c r="A80" i="19"/>
  <c r="I79" i="19"/>
  <c r="A79" i="19"/>
  <c r="I78" i="19"/>
  <c r="A78" i="19"/>
  <c r="I77" i="19"/>
  <c r="A77" i="19"/>
  <c r="I76" i="19"/>
  <c r="A76" i="19"/>
  <c r="I75" i="19"/>
  <c r="A75" i="19"/>
  <c r="I74" i="19"/>
  <c r="A74" i="19"/>
  <c r="I73" i="19"/>
  <c r="A73" i="19"/>
  <c r="B70" i="19"/>
  <c r="A70" i="19"/>
  <c r="F4" i="19" s="1"/>
  <c r="H67" i="19"/>
  <c r="G67" i="19"/>
  <c r="F67" i="19"/>
  <c r="E67" i="19"/>
  <c r="D67" i="19"/>
  <c r="C67" i="19"/>
  <c r="B67" i="19"/>
  <c r="I66" i="19"/>
  <c r="A66" i="19"/>
  <c r="I65" i="19"/>
  <c r="A65" i="19"/>
  <c r="I64" i="19"/>
  <c r="A64" i="19"/>
  <c r="I63" i="19"/>
  <c r="A63" i="19"/>
  <c r="I62" i="19"/>
  <c r="A62" i="19"/>
  <c r="I61" i="19"/>
  <c r="A61" i="19"/>
  <c r="I60" i="19"/>
  <c r="A60" i="19"/>
  <c r="I59" i="19"/>
  <c r="A59" i="19"/>
  <c r="I58" i="19"/>
  <c r="A58" i="19"/>
  <c r="I57" i="19"/>
  <c r="A57" i="19"/>
  <c r="B54" i="19"/>
  <c r="A54" i="19"/>
  <c r="E4" i="19" s="1"/>
  <c r="H51" i="19"/>
  <c r="G51" i="19"/>
  <c r="F51" i="19"/>
  <c r="E51" i="19"/>
  <c r="D51" i="19"/>
  <c r="C51" i="19"/>
  <c r="B51" i="19"/>
  <c r="I51" i="19" s="1"/>
  <c r="D90" i="19" s="1"/>
  <c r="I50" i="19"/>
  <c r="I49" i="19"/>
  <c r="I48" i="19"/>
  <c r="I47" i="19"/>
  <c r="I46" i="19"/>
  <c r="I45" i="19"/>
  <c r="I44" i="19"/>
  <c r="I43" i="19"/>
  <c r="I42" i="19"/>
  <c r="A42" i="19"/>
  <c r="I41" i="19"/>
  <c r="A41" i="19"/>
  <c r="B38" i="19"/>
  <c r="A38" i="19"/>
  <c r="D4" i="19" s="1"/>
  <c r="H35" i="19"/>
  <c r="G35" i="19"/>
  <c r="F35" i="19"/>
  <c r="E35" i="19"/>
  <c r="D35" i="19"/>
  <c r="C35" i="19"/>
  <c r="B35" i="19"/>
  <c r="I35" i="19" s="1"/>
  <c r="C90" i="19" s="1"/>
  <c r="I34" i="19"/>
  <c r="A34" i="19"/>
  <c r="I33" i="19"/>
  <c r="A33" i="19"/>
  <c r="I32" i="19"/>
  <c r="A32" i="19"/>
  <c r="I31" i="19"/>
  <c r="A31" i="19"/>
  <c r="I30" i="19"/>
  <c r="A30" i="19"/>
  <c r="I29" i="19"/>
  <c r="A29" i="19"/>
  <c r="I28" i="19"/>
  <c r="A28" i="19"/>
  <c r="I27" i="19"/>
  <c r="A27" i="19"/>
  <c r="I26" i="19"/>
  <c r="A26" i="19"/>
  <c r="I25" i="19"/>
  <c r="A25" i="19"/>
  <c r="B22" i="19"/>
  <c r="A22" i="19"/>
  <c r="C4" i="19" s="1"/>
  <c r="H19" i="19"/>
  <c r="G19" i="19"/>
  <c r="F19" i="19"/>
  <c r="E19" i="19"/>
  <c r="D19" i="19"/>
  <c r="C19" i="19"/>
  <c r="B19" i="19"/>
  <c r="I19" i="19" s="1"/>
  <c r="B90" i="19" s="1"/>
  <c r="I18" i="19"/>
  <c r="A18" i="19"/>
  <c r="I17" i="19"/>
  <c r="A17" i="19"/>
  <c r="I16" i="19"/>
  <c r="A16" i="19"/>
  <c r="I15" i="19"/>
  <c r="A15" i="19"/>
  <c r="I14" i="19"/>
  <c r="A14" i="19"/>
  <c r="I13" i="19"/>
  <c r="A13" i="19"/>
  <c r="I12" i="19"/>
  <c r="A12" i="19"/>
  <c r="I11" i="19"/>
  <c r="A11" i="19"/>
  <c r="I10" i="19"/>
  <c r="A10" i="19"/>
  <c r="I9" i="19"/>
  <c r="A9" i="19"/>
  <c r="B6" i="19"/>
  <c r="A6" i="19"/>
  <c r="B4" i="19" s="1"/>
  <c r="G2" i="19"/>
  <c r="B2" i="19"/>
  <c r="B1" i="19"/>
  <c r="A1" i="19"/>
  <c r="H83" i="18"/>
  <c r="G83" i="18"/>
  <c r="F83" i="18"/>
  <c r="E83" i="18"/>
  <c r="D83" i="18"/>
  <c r="C83" i="18"/>
  <c r="B83" i="18"/>
  <c r="I83" i="18" s="1"/>
  <c r="F90" i="18" s="1"/>
  <c r="I82" i="18"/>
  <c r="A82" i="18"/>
  <c r="I81" i="18"/>
  <c r="A81" i="18"/>
  <c r="I80" i="18"/>
  <c r="A80" i="18"/>
  <c r="I79" i="18"/>
  <c r="A79" i="18"/>
  <c r="I78" i="18"/>
  <c r="A78" i="18"/>
  <c r="I77" i="18"/>
  <c r="A77" i="18"/>
  <c r="I76" i="18"/>
  <c r="A76" i="18"/>
  <c r="I75" i="18"/>
  <c r="A75" i="18"/>
  <c r="I74" i="18"/>
  <c r="A74" i="18"/>
  <c r="I73" i="18"/>
  <c r="A73" i="18"/>
  <c r="B70" i="18"/>
  <c r="A70" i="18"/>
  <c r="F4" i="18" s="1"/>
  <c r="H67" i="18"/>
  <c r="G67" i="18"/>
  <c r="F67" i="18"/>
  <c r="E67" i="18"/>
  <c r="D67" i="18"/>
  <c r="C67" i="18"/>
  <c r="B67" i="18"/>
  <c r="I66" i="18"/>
  <c r="A66" i="18"/>
  <c r="I65" i="18"/>
  <c r="A65" i="18"/>
  <c r="I64" i="18"/>
  <c r="A64" i="18"/>
  <c r="I63" i="18"/>
  <c r="A63" i="18"/>
  <c r="I62" i="18"/>
  <c r="A62" i="18"/>
  <c r="I61" i="18"/>
  <c r="A61" i="18"/>
  <c r="I60" i="18"/>
  <c r="A60" i="18"/>
  <c r="I59" i="18"/>
  <c r="A59" i="18"/>
  <c r="I58" i="18"/>
  <c r="A58" i="18"/>
  <c r="I57" i="18"/>
  <c r="A57" i="18"/>
  <c r="B54" i="18"/>
  <c r="A54" i="18"/>
  <c r="E4" i="18" s="1"/>
  <c r="H51" i="18"/>
  <c r="G51" i="18"/>
  <c r="F51" i="18"/>
  <c r="E51" i="18"/>
  <c r="D51" i="18"/>
  <c r="C51" i="18"/>
  <c r="B51" i="18"/>
  <c r="I51" i="18" s="1"/>
  <c r="D90" i="18" s="1"/>
  <c r="I50" i="18"/>
  <c r="I49" i="18"/>
  <c r="I48" i="18"/>
  <c r="I47" i="18"/>
  <c r="I46" i="18"/>
  <c r="I45" i="18"/>
  <c r="I44" i="18"/>
  <c r="I43" i="18"/>
  <c r="I42" i="18"/>
  <c r="A42" i="18"/>
  <c r="I41" i="18"/>
  <c r="A41" i="18"/>
  <c r="B38" i="18"/>
  <c r="A38" i="18"/>
  <c r="D4" i="18" s="1"/>
  <c r="H35" i="18"/>
  <c r="G35" i="18"/>
  <c r="F35" i="18"/>
  <c r="E35" i="18"/>
  <c r="D35" i="18"/>
  <c r="C35" i="18"/>
  <c r="B35" i="18"/>
  <c r="I35" i="18" s="1"/>
  <c r="C90" i="18" s="1"/>
  <c r="I34" i="18"/>
  <c r="A34" i="18"/>
  <c r="I33" i="18"/>
  <c r="A33" i="18"/>
  <c r="I32" i="18"/>
  <c r="A32" i="18"/>
  <c r="I31" i="18"/>
  <c r="A31" i="18"/>
  <c r="I30" i="18"/>
  <c r="A30" i="18"/>
  <c r="I29" i="18"/>
  <c r="A29" i="18"/>
  <c r="I28" i="18"/>
  <c r="A28" i="18"/>
  <c r="I27" i="18"/>
  <c r="A27" i="18"/>
  <c r="I26" i="18"/>
  <c r="A26" i="18"/>
  <c r="I25" i="18"/>
  <c r="A25" i="18"/>
  <c r="B22" i="18"/>
  <c r="A22" i="18"/>
  <c r="C4" i="18" s="1"/>
  <c r="H19" i="18"/>
  <c r="G19" i="18"/>
  <c r="F19" i="18"/>
  <c r="E19" i="18"/>
  <c r="D19" i="18"/>
  <c r="C19" i="18"/>
  <c r="B19" i="18"/>
  <c r="I18" i="18"/>
  <c r="A18" i="18"/>
  <c r="I17" i="18"/>
  <c r="A17" i="18"/>
  <c r="I16" i="18"/>
  <c r="A16" i="18"/>
  <c r="I15" i="18"/>
  <c r="A15" i="18"/>
  <c r="I14" i="18"/>
  <c r="A14" i="18"/>
  <c r="I13" i="18"/>
  <c r="A13" i="18"/>
  <c r="I12" i="18"/>
  <c r="A12" i="18"/>
  <c r="I11" i="18"/>
  <c r="A11" i="18"/>
  <c r="I10" i="18"/>
  <c r="A10" i="18"/>
  <c r="I9" i="18"/>
  <c r="A9" i="18"/>
  <c r="B6" i="18"/>
  <c r="A6" i="18"/>
  <c r="B4" i="18" s="1"/>
  <c r="G2" i="18"/>
  <c r="B2" i="18"/>
  <c r="B1" i="18"/>
  <c r="A1" i="18"/>
  <c r="H83" i="17"/>
  <c r="G83" i="17"/>
  <c r="F83" i="17"/>
  <c r="E83" i="17"/>
  <c r="D83" i="17"/>
  <c r="C83" i="17"/>
  <c r="B83" i="17"/>
  <c r="I83" i="17" s="1"/>
  <c r="F90" i="17" s="1"/>
  <c r="I82" i="17"/>
  <c r="A82" i="17"/>
  <c r="I81" i="17"/>
  <c r="A81" i="17"/>
  <c r="I80" i="17"/>
  <c r="A80" i="17"/>
  <c r="I79" i="17"/>
  <c r="A79" i="17"/>
  <c r="I78" i="17"/>
  <c r="A78" i="17"/>
  <c r="I77" i="17"/>
  <c r="A77" i="17"/>
  <c r="I76" i="17"/>
  <c r="A76" i="17"/>
  <c r="I75" i="17"/>
  <c r="A75" i="17"/>
  <c r="I74" i="17"/>
  <c r="A74" i="17"/>
  <c r="I73" i="17"/>
  <c r="A73" i="17"/>
  <c r="B70" i="17"/>
  <c r="A70" i="17"/>
  <c r="F4" i="17" s="1"/>
  <c r="H67" i="17"/>
  <c r="G67" i="17"/>
  <c r="F67" i="17"/>
  <c r="E67" i="17"/>
  <c r="D67" i="17"/>
  <c r="C67" i="17"/>
  <c r="B67" i="17"/>
  <c r="I67" i="17" s="1"/>
  <c r="E90" i="17" s="1"/>
  <c r="I66" i="17"/>
  <c r="A66" i="17"/>
  <c r="I65" i="17"/>
  <c r="A65" i="17"/>
  <c r="I64" i="17"/>
  <c r="A64" i="17"/>
  <c r="I63" i="17"/>
  <c r="A63" i="17"/>
  <c r="I62" i="17"/>
  <c r="A62" i="17"/>
  <c r="I61" i="17"/>
  <c r="A61" i="17"/>
  <c r="I60" i="17"/>
  <c r="A60" i="17"/>
  <c r="I59" i="17"/>
  <c r="A59" i="17"/>
  <c r="I58" i="17"/>
  <c r="A58" i="17"/>
  <c r="I57" i="17"/>
  <c r="A57" i="17"/>
  <c r="B54" i="17"/>
  <c r="A54" i="17"/>
  <c r="E4" i="17" s="1"/>
  <c r="H51" i="17"/>
  <c r="G51" i="17"/>
  <c r="F51" i="17"/>
  <c r="E51" i="17"/>
  <c r="D51" i="17"/>
  <c r="C51" i="17"/>
  <c r="B51" i="17"/>
  <c r="I51" i="17" s="1"/>
  <c r="D90" i="17" s="1"/>
  <c r="I50" i="17"/>
  <c r="I49" i="17"/>
  <c r="I48" i="17"/>
  <c r="I47" i="17"/>
  <c r="I46" i="17"/>
  <c r="I45" i="17"/>
  <c r="I44" i="17"/>
  <c r="I43" i="17"/>
  <c r="I42" i="17"/>
  <c r="A42" i="17"/>
  <c r="I41" i="17"/>
  <c r="A41" i="17"/>
  <c r="B38" i="17"/>
  <c r="A38" i="17"/>
  <c r="D4" i="17" s="1"/>
  <c r="H35" i="17"/>
  <c r="G35" i="17"/>
  <c r="F35" i="17"/>
  <c r="E35" i="17"/>
  <c r="D35" i="17"/>
  <c r="C35" i="17"/>
  <c r="B35" i="17"/>
  <c r="I35" i="17" s="1"/>
  <c r="C90" i="17" s="1"/>
  <c r="I34" i="17"/>
  <c r="A34" i="17"/>
  <c r="I33" i="17"/>
  <c r="A33" i="17"/>
  <c r="I32" i="17"/>
  <c r="A32" i="17"/>
  <c r="I31" i="17"/>
  <c r="A31" i="17"/>
  <c r="I30" i="17"/>
  <c r="A30" i="17"/>
  <c r="I29" i="17"/>
  <c r="A29" i="17"/>
  <c r="I28" i="17"/>
  <c r="A28" i="17"/>
  <c r="I27" i="17"/>
  <c r="A27" i="17"/>
  <c r="I26" i="17"/>
  <c r="A26" i="17"/>
  <c r="I25" i="17"/>
  <c r="A25" i="17"/>
  <c r="B22" i="17"/>
  <c r="A22" i="17"/>
  <c r="C4" i="17" s="1"/>
  <c r="H19" i="17"/>
  <c r="G19" i="17"/>
  <c r="F19" i="17"/>
  <c r="E19" i="17"/>
  <c r="D19" i="17"/>
  <c r="C19" i="17"/>
  <c r="B19" i="17"/>
  <c r="I19" i="17" s="1"/>
  <c r="B90" i="17" s="1"/>
  <c r="I18" i="17"/>
  <c r="A18" i="17"/>
  <c r="I17" i="17"/>
  <c r="A17" i="17"/>
  <c r="I16" i="17"/>
  <c r="A16" i="17"/>
  <c r="I15" i="17"/>
  <c r="A15" i="17"/>
  <c r="I14" i="17"/>
  <c r="A14" i="17"/>
  <c r="I13" i="17"/>
  <c r="A13" i="17"/>
  <c r="I12" i="17"/>
  <c r="A12" i="17"/>
  <c r="I11" i="17"/>
  <c r="A11" i="17"/>
  <c r="I10" i="17"/>
  <c r="A10" i="17"/>
  <c r="I9" i="17"/>
  <c r="A9" i="17"/>
  <c r="B6" i="17"/>
  <c r="A6" i="17"/>
  <c r="B4" i="17" s="1"/>
  <c r="G2" i="17"/>
  <c r="B2" i="17"/>
  <c r="B1" i="17"/>
  <c r="A1" i="17"/>
  <c r="H83" i="16"/>
  <c r="G83" i="16"/>
  <c r="F83" i="16"/>
  <c r="E83" i="16"/>
  <c r="D83" i="16"/>
  <c r="C83" i="16"/>
  <c r="B83" i="16"/>
  <c r="I83" i="16" s="1"/>
  <c r="F90" i="16" s="1"/>
  <c r="I82" i="16"/>
  <c r="A82" i="16"/>
  <c r="I81" i="16"/>
  <c r="A81" i="16"/>
  <c r="I80" i="16"/>
  <c r="A80" i="16"/>
  <c r="I79" i="16"/>
  <c r="A79" i="16"/>
  <c r="I78" i="16"/>
  <c r="A78" i="16"/>
  <c r="I77" i="16"/>
  <c r="A77" i="16"/>
  <c r="I76" i="16"/>
  <c r="A76" i="16"/>
  <c r="I75" i="16"/>
  <c r="A75" i="16"/>
  <c r="I74" i="16"/>
  <c r="A74" i="16"/>
  <c r="I73" i="16"/>
  <c r="A73" i="16"/>
  <c r="B70" i="16"/>
  <c r="A70" i="16"/>
  <c r="F4" i="16" s="1"/>
  <c r="H67" i="16"/>
  <c r="G67" i="16"/>
  <c r="F67" i="16"/>
  <c r="E67" i="16"/>
  <c r="D67" i="16"/>
  <c r="C67" i="16"/>
  <c r="B67" i="16"/>
  <c r="I67" i="16" s="1"/>
  <c r="E90" i="16" s="1"/>
  <c r="I66" i="16"/>
  <c r="A66" i="16"/>
  <c r="I65" i="16"/>
  <c r="A65" i="16"/>
  <c r="I64" i="16"/>
  <c r="A64" i="16"/>
  <c r="I63" i="16"/>
  <c r="A63" i="16"/>
  <c r="I62" i="16"/>
  <c r="A62" i="16"/>
  <c r="I61" i="16"/>
  <c r="A61" i="16"/>
  <c r="I60" i="16"/>
  <c r="A60" i="16"/>
  <c r="I59" i="16"/>
  <c r="A59" i="16"/>
  <c r="I58" i="16"/>
  <c r="A58" i="16"/>
  <c r="I57" i="16"/>
  <c r="A57" i="16"/>
  <c r="B54" i="16"/>
  <c r="A54" i="16"/>
  <c r="E4" i="16" s="1"/>
  <c r="H51" i="16"/>
  <c r="G51" i="16"/>
  <c r="F51" i="16"/>
  <c r="E51" i="16"/>
  <c r="D51" i="16"/>
  <c r="C51" i="16"/>
  <c r="B51" i="16"/>
  <c r="I51" i="16" s="1"/>
  <c r="D90" i="16" s="1"/>
  <c r="I50" i="16"/>
  <c r="I49" i="16"/>
  <c r="I48" i="16"/>
  <c r="I47" i="16"/>
  <c r="I46" i="16"/>
  <c r="I45" i="16"/>
  <c r="I44" i="16"/>
  <c r="I43" i="16"/>
  <c r="I42" i="16"/>
  <c r="A42" i="16"/>
  <c r="I41" i="16"/>
  <c r="A41" i="16"/>
  <c r="B38" i="16"/>
  <c r="A38" i="16"/>
  <c r="D4" i="16" s="1"/>
  <c r="H35" i="16"/>
  <c r="G35" i="16"/>
  <c r="F35" i="16"/>
  <c r="E35" i="16"/>
  <c r="D35" i="16"/>
  <c r="C35" i="16"/>
  <c r="B35" i="16"/>
  <c r="I35" i="16" s="1"/>
  <c r="C90" i="16" s="1"/>
  <c r="I34" i="16"/>
  <c r="A34" i="16"/>
  <c r="I33" i="16"/>
  <c r="A33" i="16"/>
  <c r="I32" i="16"/>
  <c r="A32" i="16"/>
  <c r="I31" i="16"/>
  <c r="A31" i="16"/>
  <c r="I30" i="16"/>
  <c r="A30" i="16"/>
  <c r="I29" i="16"/>
  <c r="A29" i="16"/>
  <c r="I28" i="16"/>
  <c r="A28" i="16"/>
  <c r="I27" i="16"/>
  <c r="A27" i="16"/>
  <c r="I26" i="16"/>
  <c r="A26" i="16"/>
  <c r="I25" i="16"/>
  <c r="A25" i="16"/>
  <c r="B22" i="16"/>
  <c r="A22" i="16"/>
  <c r="C4" i="16" s="1"/>
  <c r="H19" i="16"/>
  <c r="G19" i="16"/>
  <c r="F19" i="16"/>
  <c r="E19" i="16"/>
  <c r="D19" i="16"/>
  <c r="C19" i="16"/>
  <c r="B19" i="16"/>
  <c r="I18" i="16"/>
  <c r="A18" i="16"/>
  <c r="I17" i="16"/>
  <c r="A17" i="16"/>
  <c r="I16" i="16"/>
  <c r="A16" i="16"/>
  <c r="I15" i="16"/>
  <c r="A15" i="16"/>
  <c r="I14" i="16"/>
  <c r="A14" i="16"/>
  <c r="I13" i="16"/>
  <c r="A13" i="16"/>
  <c r="I12" i="16"/>
  <c r="A12" i="16"/>
  <c r="I11" i="16"/>
  <c r="A11" i="16"/>
  <c r="I10" i="16"/>
  <c r="A10" i="16"/>
  <c r="I9" i="16"/>
  <c r="A9" i="16"/>
  <c r="B6" i="16"/>
  <c r="A6" i="16"/>
  <c r="B4" i="16" s="1"/>
  <c r="G2" i="16"/>
  <c r="B2" i="16"/>
  <c r="B1" i="16"/>
  <c r="A1" i="16"/>
  <c r="H83" i="15"/>
  <c r="G83" i="15"/>
  <c r="F83" i="15"/>
  <c r="E83" i="15"/>
  <c r="D83" i="15"/>
  <c r="C83" i="15"/>
  <c r="B83" i="15"/>
  <c r="I83" i="15" s="1"/>
  <c r="F90" i="15" s="1"/>
  <c r="I82" i="15"/>
  <c r="A82" i="15"/>
  <c r="I81" i="15"/>
  <c r="A81" i="15"/>
  <c r="I80" i="15"/>
  <c r="A80" i="15"/>
  <c r="I79" i="15"/>
  <c r="A79" i="15"/>
  <c r="I78" i="15"/>
  <c r="A78" i="15"/>
  <c r="I77" i="15"/>
  <c r="A77" i="15"/>
  <c r="I76" i="15"/>
  <c r="A76" i="15"/>
  <c r="I75" i="15"/>
  <c r="A75" i="15"/>
  <c r="I74" i="15"/>
  <c r="A74" i="15"/>
  <c r="I73" i="15"/>
  <c r="A73" i="15"/>
  <c r="B70" i="15"/>
  <c r="A70" i="15"/>
  <c r="F4" i="15" s="1"/>
  <c r="H67" i="15"/>
  <c r="G67" i="15"/>
  <c r="F67" i="15"/>
  <c r="E67" i="15"/>
  <c r="D67" i="15"/>
  <c r="C67" i="15"/>
  <c r="B67" i="15"/>
  <c r="I66" i="15"/>
  <c r="A66" i="15"/>
  <c r="I65" i="15"/>
  <c r="A65" i="15"/>
  <c r="I64" i="15"/>
  <c r="A64" i="15"/>
  <c r="I63" i="15"/>
  <c r="A63" i="15"/>
  <c r="I62" i="15"/>
  <c r="A62" i="15"/>
  <c r="I61" i="15"/>
  <c r="A61" i="15"/>
  <c r="I60" i="15"/>
  <c r="A60" i="15"/>
  <c r="I59" i="15"/>
  <c r="A59" i="15"/>
  <c r="I58" i="15"/>
  <c r="A58" i="15"/>
  <c r="I57" i="15"/>
  <c r="A57" i="15"/>
  <c r="B54" i="15"/>
  <c r="A54" i="15"/>
  <c r="E4" i="15" s="1"/>
  <c r="H51" i="15"/>
  <c r="G51" i="15"/>
  <c r="F51" i="15"/>
  <c r="E51" i="15"/>
  <c r="D51" i="15"/>
  <c r="C51" i="15"/>
  <c r="B51" i="15"/>
  <c r="I51" i="15" s="1"/>
  <c r="D90" i="15" s="1"/>
  <c r="I50" i="15"/>
  <c r="I49" i="15"/>
  <c r="I48" i="15"/>
  <c r="I47" i="15"/>
  <c r="I46" i="15"/>
  <c r="I45" i="15"/>
  <c r="I44" i="15"/>
  <c r="I43" i="15"/>
  <c r="I42" i="15"/>
  <c r="A42" i="15"/>
  <c r="I41" i="15"/>
  <c r="A41" i="15"/>
  <c r="B38" i="15"/>
  <c r="A38" i="15"/>
  <c r="D4" i="15" s="1"/>
  <c r="H35" i="15"/>
  <c r="G35" i="15"/>
  <c r="F35" i="15"/>
  <c r="E35" i="15"/>
  <c r="D35" i="15"/>
  <c r="C35" i="15"/>
  <c r="B35" i="15"/>
  <c r="I35" i="15" s="1"/>
  <c r="C90" i="15" s="1"/>
  <c r="I34" i="15"/>
  <c r="A34" i="15"/>
  <c r="I33" i="15"/>
  <c r="A33" i="15"/>
  <c r="I32" i="15"/>
  <c r="A32" i="15"/>
  <c r="I31" i="15"/>
  <c r="A31" i="15"/>
  <c r="I30" i="15"/>
  <c r="A30" i="15"/>
  <c r="I29" i="15"/>
  <c r="A29" i="15"/>
  <c r="I28" i="15"/>
  <c r="A28" i="15"/>
  <c r="I27" i="15"/>
  <c r="A27" i="15"/>
  <c r="I26" i="15"/>
  <c r="A26" i="15"/>
  <c r="I25" i="15"/>
  <c r="A25" i="15"/>
  <c r="B22" i="15"/>
  <c r="A22" i="15"/>
  <c r="C4" i="15" s="1"/>
  <c r="H19" i="15"/>
  <c r="G19" i="15"/>
  <c r="F19" i="15"/>
  <c r="E19" i="15"/>
  <c r="D19" i="15"/>
  <c r="C19" i="15"/>
  <c r="B19" i="15"/>
  <c r="I19" i="15" s="1"/>
  <c r="B90" i="15" s="1"/>
  <c r="I18" i="15"/>
  <c r="A18" i="15"/>
  <c r="I17" i="15"/>
  <c r="A17" i="15"/>
  <c r="I16" i="15"/>
  <c r="A16" i="15"/>
  <c r="I15" i="15"/>
  <c r="A15" i="15"/>
  <c r="I14" i="15"/>
  <c r="A14" i="15"/>
  <c r="I13" i="15"/>
  <c r="A13" i="15"/>
  <c r="I12" i="15"/>
  <c r="A12" i="15"/>
  <c r="I11" i="15"/>
  <c r="A11" i="15"/>
  <c r="I10" i="15"/>
  <c r="A10" i="15"/>
  <c r="I9" i="15"/>
  <c r="A9" i="15"/>
  <c r="B6" i="15"/>
  <c r="A6" i="15"/>
  <c r="B4" i="15" s="1"/>
  <c r="G2" i="15"/>
  <c r="B2" i="15"/>
  <c r="B1" i="15"/>
  <c r="A1" i="15"/>
  <c r="G1" i="14"/>
  <c r="H8" i="14" s="1"/>
  <c r="G1" i="13"/>
  <c r="H8" i="13" s="1"/>
  <c r="H24" i="13" s="1"/>
  <c r="H56" i="13" s="1"/>
  <c r="G1" i="12"/>
  <c r="H8" i="12" s="1"/>
  <c r="G1" i="11"/>
  <c r="E8" i="11" s="1"/>
  <c r="E72" i="11" s="1"/>
  <c r="E84" i="11" s="1"/>
  <c r="G1" i="10"/>
  <c r="E8" i="10" s="1"/>
  <c r="H83" i="14"/>
  <c r="G83" i="14"/>
  <c r="F83" i="14"/>
  <c r="E83" i="14"/>
  <c r="D83" i="14"/>
  <c r="C83" i="14"/>
  <c r="B83" i="14"/>
  <c r="I82" i="14"/>
  <c r="A82" i="14"/>
  <c r="I81" i="14"/>
  <c r="A81" i="14"/>
  <c r="I80" i="14"/>
  <c r="A80" i="14"/>
  <c r="I79" i="14"/>
  <c r="A79" i="14"/>
  <c r="I78" i="14"/>
  <c r="A78" i="14"/>
  <c r="I77" i="14"/>
  <c r="A77" i="14"/>
  <c r="I76" i="14"/>
  <c r="A76" i="14"/>
  <c r="I75" i="14"/>
  <c r="A75" i="14"/>
  <c r="I74" i="14"/>
  <c r="A74" i="14"/>
  <c r="I73" i="14"/>
  <c r="A73" i="14"/>
  <c r="B70" i="14"/>
  <c r="A70" i="14"/>
  <c r="F4" i="14" s="1"/>
  <c r="H67" i="14"/>
  <c r="G67" i="14"/>
  <c r="F67" i="14"/>
  <c r="E67" i="14"/>
  <c r="D67" i="14"/>
  <c r="C67" i="14"/>
  <c r="B67" i="14"/>
  <c r="I67" i="14" s="1"/>
  <c r="E90" i="14" s="1"/>
  <c r="I66" i="14"/>
  <c r="A66" i="14"/>
  <c r="I65" i="14"/>
  <c r="A65" i="14"/>
  <c r="I64" i="14"/>
  <c r="A64" i="14"/>
  <c r="I63" i="14"/>
  <c r="A63" i="14"/>
  <c r="I62" i="14"/>
  <c r="A62" i="14"/>
  <c r="I61" i="14"/>
  <c r="A61" i="14"/>
  <c r="I60" i="14"/>
  <c r="A60" i="14"/>
  <c r="I59" i="14"/>
  <c r="A59" i="14"/>
  <c r="I58" i="14"/>
  <c r="A58" i="14"/>
  <c r="I57" i="14"/>
  <c r="A57" i="14"/>
  <c r="B54" i="14"/>
  <c r="A54" i="14"/>
  <c r="E4" i="14" s="1"/>
  <c r="H51" i="14"/>
  <c r="G51" i="14"/>
  <c r="F51" i="14"/>
  <c r="E51" i="14"/>
  <c r="D51" i="14"/>
  <c r="C51" i="14"/>
  <c r="B51" i="14"/>
  <c r="I50" i="14"/>
  <c r="I49" i="14"/>
  <c r="I48" i="14"/>
  <c r="I47" i="14"/>
  <c r="I46" i="14"/>
  <c r="I45" i="14"/>
  <c r="I44" i="14"/>
  <c r="I43" i="14"/>
  <c r="I42" i="14"/>
  <c r="A42" i="14"/>
  <c r="I41" i="14"/>
  <c r="A41" i="14"/>
  <c r="B38" i="14"/>
  <c r="A38" i="14"/>
  <c r="H35" i="14"/>
  <c r="G35" i="14"/>
  <c r="F35" i="14"/>
  <c r="E35" i="14"/>
  <c r="D35" i="14"/>
  <c r="C35" i="14"/>
  <c r="B35" i="14"/>
  <c r="I35" i="14" s="1"/>
  <c r="C90" i="14" s="1"/>
  <c r="I34" i="14"/>
  <c r="A34" i="14"/>
  <c r="I33" i="14"/>
  <c r="A33" i="14"/>
  <c r="I32" i="14"/>
  <c r="A32" i="14"/>
  <c r="I31" i="14"/>
  <c r="A31" i="14"/>
  <c r="I30" i="14"/>
  <c r="A30" i="14"/>
  <c r="I29" i="14"/>
  <c r="A29" i="14"/>
  <c r="I28" i="14"/>
  <c r="A28" i="14"/>
  <c r="I27" i="14"/>
  <c r="A27" i="14"/>
  <c r="I26" i="14"/>
  <c r="A26" i="14"/>
  <c r="I25" i="14"/>
  <c r="A25" i="14"/>
  <c r="B22" i="14"/>
  <c r="A22" i="14"/>
  <c r="C4" i="14" s="1"/>
  <c r="H19" i="14"/>
  <c r="G19" i="14"/>
  <c r="F19" i="14"/>
  <c r="E19" i="14"/>
  <c r="D19" i="14"/>
  <c r="C19" i="14"/>
  <c r="B19" i="14"/>
  <c r="I18" i="14"/>
  <c r="A18" i="14"/>
  <c r="I17" i="14"/>
  <c r="A17" i="14"/>
  <c r="I16" i="14"/>
  <c r="A16" i="14"/>
  <c r="I15" i="14"/>
  <c r="A15" i="14"/>
  <c r="I14" i="14"/>
  <c r="A14" i="14"/>
  <c r="I13" i="14"/>
  <c r="A13" i="14"/>
  <c r="I12" i="14"/>
  <c r="A12" i="14"/>
  <c r="I11" i="14"/>
  <c r="A11" i="14"/>
  <c r="I10" i="14"/>
  <c r="A10" i="14"/>
  <c r="I9" i="14"/>
  <c r="A9" i="14"/>
  <c r="B6" i="14"/>
  <c r="A6" i="14"/>
  <c r="B4" i="14" s="1"/>
  <c r="D4" i="14"/>
  <c r="G2" i="14"/>
  <c r="B2" i="14"/>
  <c r="B1" i="14"/>
  <c r="A1" i="14"/>
  <c r="H83" i="13"/>
  <c r="G83" i="13"/>
  <c r="F83" i="13"/>
  <c r="E83" i="13"/>
  <c r="D83" i="13"/>
  <c r="C83" i="13"/>
  <c r="B83" i="13"/>
  <c r="I83" i="13" s="1"/>
  <c r="F90" i="13" s="1"/>
  <c r="I82" i="13"/>
  <c r="A82" i="13"/>
  <c r="I81" i="13"/>
  <c r="A81" i="13"/>
  <c r="I80" i="13"/>
  <c r="A80" i="13"/>
  <c r="I79" i="13"/>
  <c r="A79" i="13"/>
  <c r="I78" i="13"/>
  <c r="A78" i="13"/>
  <c r="I77" i="13"/>
  <c r="A77" i="13"/>
  <c r="I76" i="13"/>
  <c r="A76" i="13"/>
  <c r="I75" i="13"/>
  <c r="A75" i="13"/>
  <c r="I74" i="13"/>
  <c r="A74" i="13"/>
  <c r="I73" i="13"/>
  <c r="A73" i="13"/>
  <c r="B70" i="13"/>
  <c r="A70" i="13"/>
  <c r="F4" i="13" s="1"/>
  <c r="H67" i="13"/>
  <c r="G67" i="13"/>
  <c r="F67" i="13"/>
  <c r="E67" i="13"/>
  <c r="D67" i="13"/>
  <c r="C67" i="13"/>
  <c r="B67" i="13"/>
  <c r="I67" i="13" s="1"/>
  <c r="E90" i="13" s="1"/>
  <c r="I66" i="13"/>
  <c r="A66" i="13"/>
  <c r="I65" i="13"/>
  <c r="A65" i="13"/>
  <c r="I64" i="13"/>
  <c r="A64" i="13"/>
  <c r="I63" i="13"/>
  <c r="A63" i="13"/>
  <c r="I62" i="13"/>
  <c r="A62" i="13"/>
  <c r="I61" i="13"/>
  <c r="A61" i="13"/>
  <c r="I60" i="13"/>
  <c r="A60" i="13"/>
  <c r="I59" i="13"/>
  <c r="A59" i="13"/>
  <c r="I58" i="13"/>
  <c r="A58" i="13"/>
  <c r="I57" i="13"/>
  <c r="A57" i="13"/>
  <c r="B54" i="13"/>
  <c r="A54" i="13"/>
  <c r="E4" i="13" s="1"/>
  <c r="H51" i="13"/>
  <c r="G51" i="13"/>
  <c r="F51" i="13"/>
  <c r="E51" i="13"/>
  <c r="D51" i="13"/>
  <c r="C51" i="13"/>
  <c r="B51" i="13"/>
  <c r="I51" i="13" s="1"/>
  <c r="D90" i="13" s="1"/>
  <c r="I50" i="13"/>
  <c r="I49" i="13"/>
  <c r="I48" i="13"/>
  <c r="I47" i="13"/>
  <c r="I46" i="13"/>
  <c r="I45" i="13"/>
  <c r="I44" i="13"/>
  <c r="I43" i="13"/>
  <c r="I42" i="13"/>
  <c r="A42" i="13"/>
  <c r="I41" i="13"/>
  <c r="A41" i="13"/>
  <c r="B38" i="13"/>
  <c r="A38" i="13"/>
  <c r="D4" i="13" s="1"/>
  <c r="H35" i="13"/>
  <c r="G35" i="13"/>
  <c r="F35" i="13"/>
  <c r="E35" i="13"/>
  <c r="D35" i="13"/>
  <c r="C35" i="13"/>
  <c r="B35" i="13"/>
  <c r="I35" i="13" s="1"/>
  <c r="C90" i="13" s="1"/>
  <c r="I34" i="13"/>
  <c r="A34" i="13"/>
  <c r="I33" i="13"/>
  <c r="A33" i="13"/>
  <c r="I32" i="13"/>
  <c r="A32" i="13"/>
  <c r="I31" i="13"/>
  <c r="A31" i="13"/>
  <c r="I30" i="13"/>
  <c r="A30" i="13"/>
  <c r="I29" i="13"/>
  <c r="A29" i="13"/>
  <c r="I28" i="13"/>
  <c r="A28" i="13"/>
  <c r="I27" i="13"/>
  <c r="A27" i="13"/>
  <c r="I26" i="13"/>
  <c r="A26" i="13"/>
  <c r="I25" i="13"/>
  <c r="A25" i="13"/>
  <c r="B22" i="13"/>
  <c r="A22" i="13"/>
  <c r="C4" i="13" s="1"/>
  <c r="H19" i="13"/>
  <c r="G19" i="13"/>
  <c r="F19" i="13"/>
  <c r="E19" i="13"/>
  <c r="D19" i="13"/>
  <c r="C19" i="13"/>
  <c r="B19" i="13"/>
  <c r="I18" i="13"/>
  <c r="A18" i="13"/>
  <c r="I17" i="13"/>
  <c r="A17" i="13"/>
  <c r="I16" i="13"/>
  <c r="A16" i="13"/>
  <c r="I15" i="13"/>
  <c r="A15" i="13"/>
  <c r="I14" i="13"/>
  <c r="A14" i="13"/>
  <c r="I13" i="13"/>
  <c r="A13" i="13"/>
  <c r="I12" i="13"/>
  <c r="A12" i="13"/>
  <c r="I11" i="13"/>
  <c r="A11" i="13"/>
  <c r="I10" i="13"/>
  <c r="A10" i="13"/>
  <c r="I9" i="13"/>
  <c r="A9" i="13"/>
  <c r="B6" i="13"/>
  <c r="A6" i="13"/>
  <c r="B4" i="13" s="1"/>
  <c r="G2" i="13"/>
  <c r="B2" i="13"/>
  <c r="B1" i="13"/>
  <c r="A1" i="13"/>
  <c r="H83" i="12"/>
  <c r="G83" i="12"/>
  <c r="F83" i="12"/>
  <c r="E83" i="12"/>
  <c r="D83" i="12"/>
  <c r="C83" i="12"/>
  <c r="B83" i="12"/>
  <c r="I83" i="12" s="1"/>
  <c r="F90" i="12" s="1"/>
  <c r="I82" i="12"/>
  <c r="A82" i="12"/>
  <c r="I81" i="12"/>
  <c r="A81" i="12"/>
  <c r="I80" i="12"/>
  <c r="A80" i="12"/>
  <c r="I79" i="12"/>
  <c r="A79" i="12"/>
  <c r="I78" i="12"/>
  <c r="A78" i="12"/>
  <c r="I77" i="12"/>
  <c r="A77" i="12"/>
  <c r="I76" i="12"/>
  <c r="A76" i="12"/>
  <c r="I75" i="12"/>
  <c r="A75" i="12"/>
  <c r="I74" i="12"/>
  <c r="A74" i="12"/>
  <c r="I73" i="12"/>
  <c r="A73" i="12"/>
  <c r="B70" i="12"/>
  <c r="A70" i="12"/>
  <c r="F4" i="12" s="1"/>
  <c r="H67" i="12"/>
  <c r="G67" i="12"/>
  <c r="F67" i="12"/>
  <c r="E67" i="12"/>
  <c r="D67" i="12"/>
  <c r="C67" i="12"/>
  <c r="B67" i="12"/>
  <c r="I67" i="12" s="1"/>
  <c r="E90" i="12" s="1"/>
  <c r="I66" i="12"/>
  <c r="A66" i="12"/>
  <c r="I65" i="12"/>
  <c r="A65" i="12"/>
  <c r="I64" i="12"/>
  <c r="A64" i="12"/>
  <c r="I63" i="12"/>
  <c r="A63" i="12"/>
  <c r="I62" i="12"/>
  <c r="A62" i="12"/>
  <c r="I61" i="12"/>
  <c r="A61" i="12"/>
  <c r="I60" i="12"/>
  <c r="A60" i="12"/>
  <c r="I59" i="12"/>
  <c r="A59" i="12"/>
  <c r="I58" i="12"/>
  <c r="A58" i="12"/>
  <c r="I57" i="12"/>
  <c r="A57" i="12"/>
  <c r="B54" i="12"/>
  <c r="A54" i="12"/>
  <c r="E4" i="12" s="1"/>
  <c r="H51" i="12"/>
  <c r="G51" i="12"/>
  <c r="F51" i="12"/>
  <c r="E51" i="12"/>
  <c r="D51" i="12"/>
  <c r="C51" i="12"/>
  <c r="B51" i="12"/>
  <c r="I50" i="12"/>
  <c r="I49" i="12"/>
  <c r="I48" i="12"/>
  <c r="I47" i="12"/>
  <c r="I46" i="12"/>
  <c r="I45" i="12"/>
  <c r="I44" i="12"/>
  <c r="I43" i="12"/>
  <c r="I42" i="12"/>
  <c r="A42" i="12"/>
  <c r="I41" i="12"/>
  <c r="A41" i="12"/>
  <c r="B38" i="12"/>
  <c r="A38" i="12"/>
  <c r="D4" i="12" s="1"/>
  <c r="H35" i="12"/>
  <c r="G35" i="12"/>
  <c r="F35" i="12"/>
  <c r="E35" i="12"/>
  <c r="D35" i="12"/>
  <c r="C35" i="12"/>
  <c r="B35" i="12"/>
  <c r="I35" i="12" s="1"/>
  <c r="C90" i="12" s="1"/>
  <c r="I34" i="12"/>
  <c r="A34" i="12"/>
  <c r="I33" i="12"/>
  <c r="A33" i="12"/>
  <c r="I32" i="12"/>
  <c r="A32" i="12"/>
  <c r="I31" i="12"/>
  <c r="A31" i="12"/>
  <c r="I30" i="12"/>
  <c r="A30" i="12"/>
  <c r="I29" i="12"/>
  <c r="A29" i="12"/>
  <c r="I28" i="12"/>
  <c r="A28" i="12"/>
  <c r="I27" i="12"/>
  <c r="A27" i="12"/>
  <c r="I26" i="12"/>
  <c r="A26" i="12"/>
  <c r="I25" i="12"/>
  <c r="A25" i="12"/>
  <c r="B22" i="12"/>
  <c r="A22" i="12"/>
  <c r="C4" i="12" s="1"/>
  <c r="H19" i="12"/>
  <c r="G19" i="12"/>
  <c r="F19" i="12"/>
  <c r="E19" i="12"/>
  <c r="D19" i="12"/>
  <c r="C19" i="12"/>
  <c r="B19" i="12"/>
  <c r="I19" i="12" s="1"/>
  <c r="B90" i="12" s="1"/>
  <c r="I18" i="12"/>
  <c r="A18" i="12"/>
  <c r="I17" i="12"/>
  <c r="A17" i="12"/>
  <c r="I16" i="12"/>
  <c r="A16" i="12"/>
  <c r="I15" i="12"/>
  <c r="A15" i="12"/>
  <c r="I14" i="12"/>
  <c r="A14" i="12"/>
  <c r="I13" i="12"/>
  <c r="A13" i="12"/>
  <c r="I12" i="12"/>
  <c r="A12" i="12"/>
  <c r="I11" i="12"/>
  <c r="A11" i="12"/>
  <c r="I10" i="12"/>
  <c r="A10" i="12"/>
  <c r="I9" i="12"/>
  <c r="A9" i="12"/>
  <c r="B6" i="12"/>
  <c r="A6" i="12"/>
  <c r="B4" i="12" s="1"/>
  <c r="G2" i="12"/>
  <c r="B2" i="12"/>
  <c r="B1" i="12"/>
  <c r="A1" i="12"/>
  <c r="H83" i="11"/>
  <c r="G83" i="11"/>
  <c r="F83" i="11"/>
  <c r="E83" i="11"/>
  <c r="D83" i="11"/>
  <c r="C83" i="11"/>
  <c r="B83" i="11"/>
  <c r="I82" i="11"/>
  <c r="A82" i="11"/>
  <c r="I81" i="11"/>
  <c r="A81" i="11"/>
  <c r="I80" i="11"/>
  <c r="A80" i="11"/>
  <c r="I79" i="11"/>
  <c r="A79" i="11"/>
  <c r="I78" i="11"/>
  <c r="A78" i="11"/>
  <c r="I77" i="11"/>
  <c r="A77" i="11"/>
  <c r="I76" i="11"/>
  <c r="A76" i="11"/>
  <c r="I75" i="11"/>
  <c r="A75" i="11"/>
  <c r="I74" i="11"/>
  <c r="A74" i="11"/>
  <c r="I73" i="11"/>
  <c r="A73" i="11"/>
  <c r="B70" i="11"/>
  <c r="A70" i="11"/>
  <c r="F4" i="11" s="1"/>
  <c r="H67" i="11"/>
  <c r="G67" i="11"/>
  <c r="F67" i="11"/>
  <c r="E67" i="11"/>
  <c r="D67" i="11"/>
  <c r="C67" i="11"/>
  <c r="B67" i="11"/>
  <c r="I67" i="11" s="1"/>
  <c r="E90" i="11" s="1"/>
  <c r="I66" i="11"/>
  <c r="A66" i="11"/>
  <c r="I65" i="11"/>
  <c r="A65" i="11"/>
  <c r="I64" i="11"/>
  <c r="A64" i="11"/>
  <c r="I63" i="11"/>
  <c r="A63" i="11"/>
  <c r="I62" i="11"/>
  <c r="A62" i="11"/>
  <c r="I61" i="11"/>
  <c r="A61" i="11"/>
  <c r="I60" i="11"/>
  <c r="A60" i="11"/>
  <c r="I59" i="11"/>
  <c r="A59" i="11"/>
  <c r="I58" i="11"/>
  <c r="A58" i="11"/>
  <c r="I57" i="11"/>
  <c r="A57" i="11"/>
  <c r="B54" i="11"/>
  <c r="A54" i="11"/>
  <c r="H51" i="11"/>
  <c r="G51" i="11"/>
  <c r="F51" i="11"/>
  <c r="E51" i="11"/>
  <c r="D51" i="11"/>
  <c r="C51" i="11"/>
  <c r="B51" i="11"/>
  <c r="I51" i="11" s="1"/>
  <c r="D90" i="11" s="1"/>
  <c r="I50" i="11"/>
  <c r="I49" i="11"/>
  <c r="I48" i="11"/>
  <c r="I47" i="11"/>
  <c r="I46" i="11"/>
  <c r="I45" i="11"/>
  <c r="I44" i="11"/>
  <c r="I43" i="11"/>
  <c r="I42" i="11"/>
  <c r="A42" i="11"/>
  <c r="I41" i="11"/>
  <c r="A41" i="11"/>
  <c r="B38" i="11"/>
  <c r="A38" i="11"/>
  <c r="H35" i="11"/>
  <c r="G35" i="11"/>
  <c r="F35" i="11"/>
  <c r="E35" i="11"/>
  <c r="D35" i="11"/>
  <c r="C35" i="11"/>
  <c r="B35" i="11"/>
  <c r="I35" i="11" s="1"/>
  <c r="C90" i="11" s="1"/>
  <c r="I34" i="11"/>
  <c r="A34" i="11"/>
  <c r="I33" i="11"/>
  <c r="A33" i="11"/>
  <c r="I32" i="11"/>
  <c r="A32" i="11"/>
  <c r="I31" i="11"/>
  <c r="A31" i="11"/>
  <c r="I30" i="11"/>
  <c r="A30" i="11"/>
  <c r="I29" i="11"/>
  <c r="A29" i="11"/>
  <c r="I28" i="11"/>
  <c r="A28" i="11"/>
  <c r="I27" i="11"/>
  <c r="A27" i="11"/>
  <c r="I26" i="11"/>
  <c r="A26" i="11"/>
  <c r="I25" i="11"/>
  <c r="A25" i="11"/>
  <c r="B22" i="11"/>
  <c r="A22" i="11"/>
  <c r="C4" i="11" s="1"/>
  <c r="H19" i="11"/>
  <c r="G19" i="11"/>
  <c r="F19" i="11"/>
  <c r="E19" i="11"/>
  <c r="D19" i="11"/>
  <c r="C19" i="11"/>
  <c r="B19" i="11"/>
  <c r="I19" i="11" s="1"/>
  <c r="B90" i="11" s="1"/>
  <c r="I18" i="11"/>
  <c r="A18" i="11"/>
  <c r="I17" i="11"/>
  <c r="A17" i="11"/>
  <c r="I16" i="11"/>
  <c r="A16" i="11"/>
  <c r="I15" i="11"/>
  <c r="A15" i="11"/>
  <c r="I14" i="11"/>
  <c r="A14" i="11"/>
  <c r="I13" i="11"/>
  <c r="A13" i="11"/>
  <c r="I12" i="11"/>
  <c r="A12" i="11"/>
  <c r="I11" i="11"/>
  <c r="A11" i="11"/>
  <c r="I10" i="11"/>
  <c r="A10" i="11"/>
  <c r="I9" i="11"/>
  <c r="A9" i="11"/>
  <c r="B6" i="11"/>
  <c r="A6" i="11"/>
  <c r="B4" i="11" s="1"/>
  <c r="E4" i="11"/>
  <c r="D4" i="11"/>
  <c r="G2" i="11"/>
  <c r="B2" i="11"/>
  <c r="B1" i="11"/>
  <c r="A1" i="11"/>
  <c r="H83" i="10"/>
  <c r="G83" i="10"/>
  <c r="F83" i="10"/>
  <c r="E83" i="10"/>
  <c r="D83" i="10"/>
  <c r="C83" i="10"/>
  <c r="B83" i="10"/>
  <c r="I83" i="10" s="1"/>
  <c r="F90" i="10" s="1"/>
  <c r="I82" i="10"/>
  <c r="A82" i="10"/>
  <c r="I81" i="10"/>
  <c r="A81" i="10"/>
  <c r="I80" i="10"/>
  <c r="A80" i="10"/>
  <c r="I79" i="10"/>
  <c r="A79" i="10"/>
  <c r="I78" i="10"/>
  <c r="A78" i="10"/>
  <c r="I77" i="10"/>
  <c r="A77" i="10"/>
  <c r="I76" i="10"/>
  <c r="A76" i="10"/>
  <c r="I75" i="10"/>
  <c r="A75" i="10"/>
  <c r="I74" i="10"/>
  <c r="A74" i="10"/>
  <c r="I73" i="10"/>
  <c r="A73" i="10"/>
  <c r="B70" i="10"/>
  <c r="A70" i="10"/>
  <c r="H67" i="10"/>
  <c r="G67" i="10"/>
  <c r="F67" i="10"/>
  <c r="E67" i="10"/>
  <c r="D67" i="10"/>
  <c r="C67" i="10"/>
  <c r="B67" i="10"/>
  <c r="I67" i="10" s="1"/>
  <c r="E90" i="10" s="1"/>
  <c r="I66" i="10"/>
  <c r="A66" i="10"/>
  <c r="I65" i="10"/>
  <c r="A65" i="10"/>
  <c r="I64" i="10"/>
  <c r="A64" i="10"/>
  <c r="I63" i="10"/>
  <c r="A63" i="10"/>
  <c r="I62" i="10"/>
  <c r="A62" i="10"/>
  <c r="I61" i="10"/>
  <c r="A61" i="10"/>
  <c r="I60" i="10"/>
  <c r="A60" i="10"/>
  <c r="I59" i="10"/>
  <c r="A59" i="10"/>
  <c r="I58" i="10"/>
  <c r="A58" i="10"/>
  <c r="I57" i="10"/>
  <c r="A57" i="10"/>
  <c r="B54" i="10"/>
  <c r="A54" i="10"/>
  <c r="E4" i="10" s="1"/>
  <c r="H51" i="10"/>
  <c r="G51" i="10"/>
  <c r="F51" i="10"/>
  <c r="E51" i="10"/>
  <c r="D51" i="10"/>
  <c r="C51" i="10"/>
  <c r="B51" i="10"/>
  <c r="I51" i="10" s="1"/>
  <c r="D90" i="10" s="1"/>
  <c r="I50" i="10"/>
  <c r="I49" i="10"/>
  <c r="I48" i="10"/>
  <c r="I47" i="10"/>
  <c r="I46" i="10"/>
  <c r="I45" i="10"/>
  <c r="I44" i="10"/>
  <c r="I43" i="10"/>
  <c r="I42" i="10"/>
  <c r="A42" i="10"/>
  <c r="I41" i="10"/>
  <c r="A41" i="10"/>
  <c r="B38" i="10"/>
  <c r="A38" i="10"/>
  <c r="H35" i="10"/>
  <c r="G35" i="10"/>
  <c r="F35" i="10"/>
  <c r="E35" i="10"/>
  <c r="D35" i="10"/>
  <c r="C35" i="10"/>
  <c r="B35" i="10"/>
  <c r="I34" i="10"/>
  <c r="A34" i="10"/>
  <c r="I33" i="10"/>
  <c r="A33" i="10"/>
  <c r="I32" i="10"/>
  <c r="A32" i="10"/>
  <c r="I31" i="10"/>
  <c r="A31" i="10"/>
  <c r="I30" i="10"/>
  <c r="A30" i="10"/>
  <c r="I29" i="10"/>
  <c r="A29" i="10"/>
  <c r="I28" i="10"/>
  <c r="A28" i="10"/>
  <c r="I27" i="10"/>
  <c r="A27" i="10"/>
  <c r="I26" i="10"/>
  <c r="A26" i="10"/>
  <c r="I25" i="10"/>
  <c r="A25" i="10"/>
  <c r="B22" i="10"/>
  <c r="A22" i="10"/>
  <c r="C4" i="10" s="1"/>
  <c r="H19" i="10"/>
  <c r="G19" i="10"/>
  <c r="F19" i="10"/>
  <c r="E19" i="10"/>
  <c r="D19" i="10"/>
  <c r="C19" i="10"/>
  <c r="B19" i="10"/>
  <c r="I18" i="10"/>
  <c r="A18" i="10"/>
  <c r="I17" i="10"/>
  <c r="A17" i="10"/>
  <c r="I16" i="10"/>
  <c r="A16" i="10"/>
  <c r="I15" i="10"/>
  <c r="A15" i="10"/>
  <c r="I14" i="10"/>
  <c r="A14" i="10"/>
  <c r="I13" i="10"/>
  <c r="A13" i="10"/>
  <c r="I12" i="10"/>
  <c r="A12" i="10"/>
  <c r="I11" i="10"/>
  <c r="A11" i="10"/>
  <c r="I10" i="10"/>
  <c r="A10" i="10"/>
  <c r="I9" i="10"/>
  <c r="A9" i="10"/>
  <c r="B6" i="10"/>
  <c r="A6" i="10"/>
  <c r="B4" i="10" s="1"/>
  <c r="F4" i="10"/>
  <c r="D4" i="10"/>
  <c r="G2" i="10"/>
  <c r="B2" i="10"/>
  <c r="B1" i="10"/>
  <c r="A1" i="10"/>
  <c r="G1" i="9"/>
  <c r="H8" i="9" s="1"/>
  <c r="G1" i="8"/>
  <c r="E8" i="8" s="1"/>
  <c r="H83" i="9"/>
  <c r="G83" i="9"/>
  <c r="F83" i="9"/>
  <c r="E83" i="9"/>
  <c r="D83" i="9"/>
  <c r="C83" i="9"/>
  <c r="B83" i="9"/>
  <c r="I82" i="9"/>
  <c r="A82" i="9"/>
  <c r="I81" i="9"/>
  <c r="A81" i="9"/>
  <c r="I80" i="9"/>
  <c r="A80" i="9"/>
  <c r="I79" i="9"/>
  <c r="A79" i="9"/>
  <c r="I78" i="9"/>
  <c r="A78" i="9"/>
  <c r="I77" i="9"/>
  <c r="A77" i="9"/>
  <c r="I76" i="9"/>
  <c r="A76" i="9"/>
  <c r="I75" i="9"/>
  <c r="A75" i="9"/>
  <c r="I74" i="9"/>
  <c r="A74" i="9"/>
  <c r="I73" i="9"/>
  <c r="A73" i="9"/>
  <c r="B70" i="9"/>
  <c r="A70" i="9"/>
  <c r="F4" i="9" s="1"/>
  <c r="H67" i="9"/>
  <c r="G67" i="9"/>
  <c r="F67" i="9"/>
  <c r="E67" i="9"/>
  <c r="D67" i="9"/>
  <c r="C67" i="9"/>
  <c r="B67" i="9"/>
  <c r="I66" i="9"/>
  <c r="A66" i="9"/>
  <c r="I65" i="9"/>
  <c r="A65" i="9"/>
  <c r="I64" i="9"/>
  <c r="A64" i="9"/>
  <c r="I63" i="9"/>
  <c r="A63" i="9"/>
  <c r="I62" i="9"/>
  <c r="A62" i="9"/>
  <c r="I61" i="9"/>
  <c r="A61" i="9"/>
  <c r="I60" i="9"/>
  <c r="A60" i="9"/>
  <c r="I59" i="9"/>
  <c r="A59" i="9"/>
  <c r="I58" i="9"/>
  <c r="A58" i="9"/>
  <c r="I57" i="9"/>
  <c r="A57" i="9"/>
  <c r="B54" i="9"/>
  <c r="A54" i="9"/>
  <c r="E4" i="9" s="1"/>
  <c r="H51" i="9"/>
  <c r="G51" i="9"/>
  <c r="F51" i="9"/>
  <c r="E51" i="9"/>
  <c r="D51" i="9"/>
  <c r="C51" i="9"/>
  <c r="B51" i="9"/>
  <c r="I50" i="9"/>
  <c r="I49" i="9"/>
  <c r="I48" i="9"/>
  <c r="I47" i="9"/>
  <c r="I46" i="9"/>
  <c r="I45" i="9"/>
  <c r="I44" i="9"/>
  <c r="I43" i="9"/>
  <c r="I42" i="9"/>
  <c r="A42" i="9"/>
  <c r="I41" i="9"/>
  <c r="A41" i="9"/>
  <c r="B38" i="9"/>
  <c r="A38" i="9"/>
  <c r="H35" i="9"/>
  <c r="G35" i="9"/>
  <c r="F35" i="9"/>
  <c r="E35" i="9"/>
  <c r="D35" i="9"/>
  <c r="C35" i="9"/>
  <c r="B35" i="9"/>
  <c r="I35" i="9" s="1"/>
  <c r="C90" i="9" s="1"/>
  <c r="I34" i="9"/>
  <c r="A34" i="9"/>
  <c r="I33" i="9"/>
  <c r="A33" i="9"/>
  <c r="I32" i="9"/>
  <c r="A32" i="9"/>
  <c r="I31" i="9"/>
  <c r="A31" i="9"/>
  <c r="I30" i="9"/>
  <c r="A30" i="9"/>
  <c r="I29" i="9"/>
  <c r="A29" i="9"/>
  <c r="I28" i="9"/>
  <c r="A28" i="9"/>
  <c r="I27" i="9"/>
  <c r="A27" i="9"/>
  <c r="I26" i="9"/>
  <c r="A26" i="9"/>
  <c r="I25" i="9"/>
  <c r="A25" i="9"/>
  <c r="B22" i="9"/>
  <c r="A22" i="9"/>
  <c r="C4" i="9" s="1"/>
  <c r="H19" i="9"/>
  <c r="G19" i="9"/>
  <c r="F19" i="9"/>
  <c r="E19" i="9"/>
  <c r="D19" i="9"/>
  <c r="C19" i="9"/>
  <c r="B19" i="9"/>
  <c r="I19" i="9" s="1"/>
  <c r="B90" i="9" s="1"/>
  <c r="I18" i="9"/>
  <c r="A18" i="9"/>
  <c r="I17" i="9"/>
  <c r="A17" i="9"/>
  <c r="I16" i="9"/>
  <c r="A16" i="9"/>
  <c r="I15" i="9"/>
  <c r="A15" i="9"/>
  <c r="I14" i="9"/>
  <c r="A14" i="9"/>
  <c r="I13" i="9"/>
  <c r="A13" i="9"/>
  <c r="I12" i="9"/>
  <c r="A12" i="9"/>
  <c r="I11" i="9"/>
  <c r="A11" i="9"/>
  <c r="I10" i="9"/>
  <c r="A10" i="9"/>
  <c r="I9" i="9"/>
  <c r="A9" i="9"/>
  <c r="B6" i="9"/>
  <c r="A6" i="9"/>
  <c r="B4" i="9" s="1"/>
  <c r="D4" i="9"/>
  <c r="G2" i="9"/>
  <c r="B2" i="9"/>
  <c r="B1" i="9"/>
  <c r="A1" i="9"/>
  <c r="H83" i="8"/>
  <c r="G83" i="8"/>
  <c r="F83" i="8"/>
  <c r="E83" i="8"/>
  <c r="D83" i="8"/>
  <c r="C83" i="8"/>
  <c r="B83" i="8"/>
  <c r="I83" i="8" s="1"/>
  <c r="F90" i="8" s="1"/>
  <c r="I82" i="8"/>
  <c r="A82" i="8"/>
  <c r="I81" i="8"/>
  <c r="A81" i="8"/>
  <c r="I80" i="8"/>
  <c r="A80" i="8"/>
  <c r="I79" i="8"/>
  <c r="A79" i="8"/>
  <c r="I78" i="8"/>
  <c r="A78" i="8"/>
  <c r="I77" i="8"/>
  <c r="A77" i="8"/>
  <c r="I76" i="8"/>
  <c r="A76" i="8"/>
  <c r="I75" i="8"/>
  <c r="A75" i="8"/>
  <c r="I74" i="8"/>
  <c r="A74" i="8"/>
  <c r="I73" i="8"/>
  <c r="A73" i="8"/>
  <c r="B70" i="8"/>
  <c r="A70" i="8"/>
  <c r="F4" i="8" s="1"/>
  <c r="H67" i="8"/>
  <c r="G67" i="8"/>
  <c r="F67" i="8"/>
  <c r="E67" i="8"/>
  <c r="D67" i="8"/>
  <c r="C67" i="8"/>
  <c r="B67" i="8"/>
  <c r="I66" i="8"/>
  <c r="A66" i="8"/>
  <c r="I65" i="8"/>
  <c r="A65" i="8"/>
  <c r="I64" i="8"/>
  <c r="A64" i="8"/>
  <c r="I63" i="8"/>
  <c r="A63" i="8"/>
  <c r="I62" i="8"/>
  <c r="A62" i="8"/>
  <c r="I61" i="8"/>
  <c r="A61" i="8"/>
  <c r="I60" i="8"/>
  <c r="A60" i="8"/>
  <c r="I59" i="8"/>
  <c r="A59" i="8"/>
  <c r="I58" i="8"/>
  <c r="A58" i="8"/>
  <c r="I57" i="8"/>
  <c r="A57" i="8"/>
  <c r="B54" i="8"/>
  <c r="A54" i="8"/>
  <c r="E4" i="8" s="1"/>
  <c r="H51" i="8"/>
  <c r="G51" i="8"/>
  <c r="F51" i="8"/>
  <c r="E51" i="8"/>
  <c r="D51" i="8"/>
  <c r="C51" i="8"/>
  <c r="B51" i="8"/>
  <c r="I51" i="8" s="1"/>
  <c r="D90" i="8" s="1"/>
  <c r="I50" i="8"/>
  <c r="I49" i="8"/>
  <c r="I48" i="8"/>
  <c r="I47" i="8"/>
  <c r="I46" i="8"/>
  <c r="I45" i="8"/>
  <c r="I44" i="8"/>
  <c r="I43" i="8"/>
  <c r="I42" i="8"/>
  <c r="A42" i="8"/>
  <c r="I41" i="8"/>
  <c r="A41" i="8"/>
  <c r="B38" i="8"/>
  <c r="A38" i="8"/>
  <c r="D4" i="8" s="1"/>
  <c r="H35" i="8"/>
  <c r="G35" i="8"/>
  <c r="F35" i="8"/>
  <c r="E35" i="8"/>
  <c r="D35" i="8"/>
  <c r="C35" i="8"/>
  <c r="B35" i="8"/>
  <c r="I35" i="8" s="1"/>
  <c r="C90" i="8" s="1"/>
  <c r="I34" i="8"/>
  <c r="A34" i="8"/>
  <c r="I33" i="8"/>
  <c r="A33" i="8"/>
  <c r="I32" i="8"/>
  <c r="A32" i="8"/>
  <c r="I31" i="8"/>
  <c r="A31" i="8"/>
  <c r="I30" i="8"/>
  <c r="A30" i="8"/>
  <c r="I29" i="8"/>
  <c r="A29" i="8"/>
  <c r="I28" i="8"/>
  <c r="A28" i="8"/>
  <c r="I27" i="8"/>
  <c r="A27" i="8"/>
  <c r="I26" i="8"/>
  <c r="A26" i="8"/>
  <c r="I25" i="8"/>
  <c r="A25" i="8"/>
  <c r="B22" i="8"/>
  <c r="A22" i="8"/>
  <c r="C4" i="8" s="1"/>
  <c r="H19" i="8"/>
  <c r="G19" i="8"/>
  <c r="F19" i="8"/>
  <c r="E19" i="8"/>
  <c r="D19" i="8"/>
  <c r="C19" i="8"/>
  <c r="B19" i="8"/>
  <c r="I18" i="8"/>
  <c r="A18" i="8"/>
  <c r="I17" i="8"/>
  <c r="A17" i="8"/>
  <c r="I16" i="8"/>
  <c r="A16" i="8"/>
  <c r="I15" i="8"/>
  <c r="A15" i="8"/>
  <c r="I14" i="8"/>
  <c r="A14" i="8"/>
  <c r="I13" i="8"/>
  <c r="A13" i="8"/>
  <c r="I12" i="8"/>
  <c r="A12" i="8"/>
  <c r="I11" i="8"/>
  <c r="A11" i="8"/>
  <c r="I10" i="8"/>
  <c r="A10" i="8"/>
  <c r="I9" i="8"/>
  <c r="A9" i="8"/>
  <c r="B6" i="8"/>
  <c r="A6" i="8"/>
  <c r="B4" i="8" s="1"/>
  <c r="G2" i="8"/>
  <c r="B2" i="8"/>
  <c r="B1" i="8"/>
  <c r="A1" i="8"/>
  <c r="G1" i="7"/>
  <c r="E8" i="7" s="1"/>
  <c r="E72" i="7" s="1"/>
  <c r="E84" i="7" s="1"/>
  <c r="H83" i="7"/>
  <c r="G83" i="7"/>
  <c r="F83" i="7"/>
  <c r="E83" i="7"/>
  <c r="D83" i="7"/>
  <c r="C83" i="7"/>
  <c r="B83" i="7"/>
  <c r="I82" i="7"/>
  <c r="A82" i="7"/>
  <c r="I81" i="7"/>
  <c r="A81" i="7"/>
  <c r="I80" i="7"/>
  <c r="A80" i="7"/>
  <c r="I79" i="7"/>
  <c r="A79" i="7"/>
  <c r="I78" i="7"/>
  <c r="A78" i="7"/>
  <c r="I77" i="7"/>
  <c r="A77" i="7"/>
  <c r="I76" i="7"/>
  <c r="A76" i="7"/>
  <c r="I75" i="7"/>
  <c r="A75" i="7"/>
  <c r="I74" i="7"/>
  <c r="A74" i="7"/>
  <c r="I73" i="7"/>
  <c r="A73" i="7"/>
  <c r="B70" i="7"/>
  <c r="A70" i="7"/>
  <c r="H67" i="7"/>
  <c r="G67" i="7"/>
  <c r="F67" i="7"/>
  <c r="E67" i="7"/>
  <c r="D67" i="7"/>
  <c r="C67" i="7"/>
  <c r="B67" i="7"/>
  <c r="I67" i="7" s="1"/>
  <c r="E90" i="7" s="1"/>
  <c r="I66" i="7"/>
  <c r="A66" i="7"/>
  <c r="I65" i="7"/>
  <c r="A65" i="7"/>
  <c r="I64" i="7"/>
  <c r="A64" i="7"/>
  <c r="I63" i="7"/>
  <c r="A63" i="7"/>
  <c r="I62" i="7"/>
  <c r="A62" i="7"/>
  <c r="I61" i="7"/>
  <c r="A61" i="7"/>
  <c r="I60" i="7"/>
  <c r="A60" i="7"/>
  <c r="I59" i="7"/>
  <c r="A59" i="7"/>
  <c r="I58" i="7"/>
  <c r="A58" i="7"/>
  <c r="I57" i="7"/>
  <c r="A57" i="7"/>
  <c r="B54" i="7"/>
  <c r="A54" i="7"/>
  <c r="E4" i="7" s="1"/>
  <c r="H51" i="7"/>
  <c r="G51" i="7"/>
  <c r="F51" i="7"/>
  <c r="E51" i="7"/>
  <c r="D51" i="7"/>
  <c r="C51" i="7"/>
  <c r="B51" i="7"/>
  <c r="I51" i="7" s="1"/>
  <c r="D90" i="7" s="1"/>
  <c r="I50" i="7"/>
  <c r="I49" i="7"/>
  <c r="I48" i="7"/>
  <c r="I47" i="7"/>
  <c r="I46" i="7"/>
  <c r="I45" i="7"/>
  <c r="I44" i="7"/>
  <c r="I43" i="7"/>
  <c r="I42" i="7"/>
  <c r="A42" i="7"/>
  <c r="I41" i="7"/>
  <c r="A41" i="7"/>
  <c r="B38" i="7"/>
  <c r="A38" i="7"/>
  <c r="D4" i="7" s="1"/>
  <c r="H35" i="7"/>
  <c r="G35" i="7"/>
  <c r="F35" i="7"/>
  <c r="E35" i="7"/>
  <c r="D35" i="7"/>
  <c r="C35" i="7"/>
  <c r="B35" i="7"/>
  <c r="I34" i="7"/>
  <c r="A34" i="7"/>
  <c r="I33" i="7"/>
  <c r="A33" i="7"/>
  <c r="I32" i="7"/>
  <c r="A32" i="7"/>
  <c r="I31" i="7"/>
  <c r="A31" i="7"/>
  <c r="I30" i="7"/>
  <c r="A30" i="7"/>
  <c r="I29" i="7"/>
  <c r="A29" i="7"/>
  <c r="I28" i="7"/>
  <c r="A28" i="7"/>
  <c r="I27" i="7"/>
  <c r="A27" i="7"/>
  <c r="I26" i="7"/>
  <c r="A26" i="7"/>
  <c r="I25" i="7"/>
  <c r="A25" i="7"/>
  <c r="B22" i="7"/>
  <c r="A22" i="7"/>
  <c r="C4" i="7" s="1"/>
  <c r="H19" i="7"/>
  <c r="G19" i="7"/>
  <c r="F19" i="7"/>
  <c r="E19" i="7"/>
  <c r="D19" i="7"/>
  <c r="C19" i="7"/>
  <c r="B19" i="7"/>
  <c r="I18" i="7"/>
  <c r="A18" i="7"/>
  <c r="I17" i="7"/>
  <c r="A17" i="7"/>
  <c r="I16" i="7"/>
  <c r="A16" i="7"/>
  <c r="I15" i="7"/>
  <c r="A15" i="7"/>
  <c r="I14" i="7"/>
  <c r="A14" i="7"/>
  <c r="I13" i="7"/>
  <c r="A13" i="7"/>
  <c r="I12" i="7"/>
  <c r="A12" i="7"/>
  <c r="I11" i="7"/>
  <c r="A11" i="7"/>
  <c r="I10" i="7"/>
  <c r="A10" i="7"/>
  <c r="I9" i="7"/>
  <c r="A9" i="7"/>
  <c r="G8" i="7"/>
  <c r="G40" i="7" s="1"/>
  <c r="G72" i="7" s="1"/>
  <c r="B6" i="7"/>
  <c r="A6" i="7"/>
  <c r="F4" i="7"/>
  <c r="B4" i="7"/>
  <c r="G2" i="7"/>
  <c r="B2" i="7"/>
  <c r="B1" i="7"/>
  <c r="A1" i="7"/>
  <c r="G1" i="6"/>
  <c r="G8" i="6" s="1"/>
  <c r="G40" i="6" s="1"/>
  <c r="G72" i="6" s="1"/>
  <c r="H83" i="6"/>
  <c r="G83" i="6"/>
  <c r="F83" i="6"/>
  <c r="E83" i="6"/>
  <c r="D83" i="6"/>
  <c r="C83" i="6"/>
  <c r="B83" i="6"/>
  <c r="I83" i="6" s="1"/>
  <c r="F90" i="6" s="1"/>
  <c r="I82" i="6"/>
  <c r="A82" i="6"/>
  <c r="I81" i="6"/>
  <c r="A81" i="6"/>
  <c r="I80" i="6"/>
  <c r="A80" i="6"/>
  <c r="I79" i="6"/>
  <c r="A79" i="6"/>
  <c r="I78" i="6"/>
  <c r="A78" i="6"/>
  <c r="I77" i="6"/>
  <c r="A77" i="6"/>
  <c r="I76" i="6"/>
  <c r="A76" i="6"/>
  <c r="I75" i="6"/>
  <c r="A75" i="6"/>
  <c r="I74" i="6"/>
  <c r="A74" i="6"/>
  <c r="I73" i="6"/>
  <c r="A73" i="6"/>
  <c r="B70" i="6"/>
  <c r="A70" i="6"/>
  <c r="F4" i="6" s="1"/>
  <c r="H67" i="6"/>
  <c r="G67" i="6"/>
  <c r="F67" i="6"/>
  <c r="E67" i="6"/>
  <c r="D67" i="6"/>
  <c r="C67" i="6"/>
  <c r="B67" i="6"/>
  <c r="I66" i="6"/>
  <c r="A66" i="6"/>
  <c r="I65" i="6"/>
  <c r="A65" i="6"/>
  <c r="I64" i="6"/>
  <c r="A64" i="6"/>
  <c r="I63" i="6"/>
  <c r="A63" i="6"/>
  <c r="I62" i="6"/>
  <c r="A62" i="6"/>
  <c r="I61" i="6"/>
  <c r="A61" i="6"/>
  <c r="I60" i="6"/>
  <c r="A60" i="6"/>
  <c r="I59" i="6"/>
  <c r="A59" i="6"/>
  <c r="I58" i="6"/>
  <c r="A58" i="6"/>
  <c r="I57" i="6"/>
  <c r="A57" i="6"/>
  <c r="B54" i="6"/>
  <c r="A54" i="6"/>
  <c r="E4" i="6" s="1"/>
  <c r="H51" i="6"/>
  <c r="G51" i="6"/>
  <c r="F51" i="6"/>
  <c r="E51" i="6"/>
  <c r="D51" i="6"/>
  <c r="C51" i="6"/>
  <c r="B51" i="6"/>
  <c r="I51" i="6" s="1"/>
  <c r="D90" i="6" s="1"/>
  <c r="I50" i="6"/>
  <c r="I49" i="6"/>
  <c r="I48" i="6"/>
  <c r="I47" i="6"/>
  <c r="I46" i="6"/>
  <c r="I45" i="6"/>
  <c r="I44" i="6"/>
  <c r="I43" i="6"/>
  <c r="I42" i="6"/>
  <c r="I41" i="6"/>
  <c r="A41" i="6"/>
  <c r="B38" i="6"/>
  <c r="A38" i="6"/>
  <c r="D4" i="6" s="1"/>
  <c r="H35" i="6"/>
  <c r="G35" i="6"/>
  <c r="F35" i="6"/>
  <c r="E35" i="6"/>
  <c r="D35" i="6"/>
  <c r="C35" i="6"/>
  <c r="B35" i="6"/>
  <c r="I34" i="6"/>
  <c r="A34" i="6"/>
  <c r="I33" i="6"/>
  <c r="A33" i="6"/>
  <c r="I32" i="6"/>
  <c r="A32" i="6"/>
  <c r="I31" i="6"/>
  <c r="A31" i="6"/>
  <c r="I30" i="6"/>
  <c r="A30" i="6"/>
  <c r="I29" i="6"/>
  <c r="A29" i="6"/>
  <c r="I28" i="6"/>
  <c r="A28" i="6"/>
  <c r="I27" i="6"/>
  <c r="A27" i="6"/>
  <c r="I26" i="6"/>
  <c r="A26" i="6"/>
  <c r="I25" i="6"/>
  <c r="A25" i="6"/>
  <c r="B22" i="6"/>
  <c r="A22" i="6"/>
  <c r="C4" i="6" s="1"/>
  <c r="H19" i="6"/>
  <c r="G19" i="6"/>
  <c r="F19" i="6"/>
  <c r="E19" i="6"/>
  <c r="D19" i="6"/>
  <c r="C19" i="6"/>
  <c r="B19" i="6"/>
  <c r="I19" i="6" s="1"/>
  <c r="B90" i="6" s="1"/>
  <c r="I18" i="6"/>
  <c r="A18" i="6"/>
  <c r="I17" i="6"/>
  <c r="A17" i="6"/>
  <c r="I16" i="6"/>
  <c r="A16" i="6"/>
  <c r="I15" i="6"/>
  <c r="A15" i="6"/>
  <c r="I14" i="6"/>
  <c r="A14" i="6"/>
  <c r="I13" i="6"/>
  <c r="A13" i="6"/>
  <c r="I12" i="6"/>
  <c r="A12" i="6"/>
  <c r="I11" i="6"/>
  <c r="A11" i="6"/>
  <c r="I10" i="6"/>
  <c r="A10" i="6"/>
  <c r="I9" i="6"/>
  <c r="A9" i="6"/>
  <c r="B6" i="6"/>
  <c r="A6" i="6"/>
  <c r="B4" i="6" s="1"/>
  <c r="G2" i="6"/>
  <c r="B2" i="6"/>
  <c r="B1" i="6"/>
  <c r="A1" i="6"/>
  <c r="H83" i="4"/>
  <c r="G83" i="4"/>
  <c r="F83" i="4"/>
  <c r="E83" i="4"/>
  <c r="D83" i="4"/>
  <c r="C83" i="4"/>
  <c r="B83" i="4"/>
  <c r="I83" i="4" s="1"/>
  <c r="F90" i="4" s="1"/>
  <c r="I82" i="4"/>
  <c r="A82" i="4"/>
  <c r="I81" i="4"/>
  <c r="A81" i="4"/>
  <c r="I80" i="4"/>
  <c r="A80" i="4"/>
  <c r="I79" i="4"/>
  <c r="A79" i="4"/>
  <c r="I78" i="4"/>
  <c r="A78" i="4"/>
  <c r="I77" i="4"/>
  <c r="A77" i="4"/>
  <c r="I76" i="4"/>
  <c r="A76" i="4"/>
  <c r="I75" i="4"/>
  <c r="A75" i="4"/>
  <c r="I74" i="4"/>
  <c r="A74" i="4"/>
  <c r="I73" i="4"/>
  <c r="A73" i="4"/>
  <c r="B70" i="4"/>
  <c r="A70" i="4"/>
  <c r="F4" i="4" s="1"/>
  <c r="H67" i="4"/>
  <c r="G67" i="4"/>
  <c r="F67" i="4"/>
  <c r="E67" i="4"/>
  <c r="D67" i="4"/>
  <c r="C67" i="4"/>
  <c r="B67" i="4"/>
  <c r="I66" i="4"/>
  <c r="A66" i="4"/>
  <c r="I65" i="4"/>
  <c r="A65" i="4"/>
  <c r="I64" i="4"/>
  <c r="A64" i="4"/>
  <c r="I63" i="4"/>
  <c r="A63" i="4"/>
  <c r="I62" i="4"/>
  <c r="A62" i="4"/>
  <c r="I61" i="4"/>
  <c r="A61" i="4"/>
  <c r="I60" i="4"/>
  <c r="A60" i="4"/>
  <c r="I59" i="4"/>
  <c r="A59" i="4"/>
  <c r="I58" i="4"/>
  <c r="A58" i="4"/>
  <c r="I57" i="4"/>
  <c r="A57" i="4"/>
  <c r="B54" i="4"/>
  <c r="A54" i="4"/>
  <c r="E4" i="4" s="1"/>
  <c r="H51" i="4"/>
  <c r="G51" i="4"/>
  <c r="F51" i="4"/>
  <c r="E51" i="4"/>
  <c r="D51" i="4"/>
  <c r="C51" i="4"/>
  <c r="B51" i="4"/>
  <c r="I50" i="4"/>
  <c r="I49" i="4"/>
  <c r="I48" i="4"/>
  <c r="I47" i="4"/>
  <c r="I46" i="4"/>
  <c r="I45" i="4"/>
  <c r="I44" i="4"/>
  <c r="I43" i="4"/>
  <c r="I42" i="4"/>
  <c r="I41" i="4"/>
  <c r="A41" i="4"/>
  <c r="B38" i="4"/>
  <c r="A38" i="4"/>
  <c r="D4" i="4" s="1"/>
  <c r="H35" i="4"/>
  <c r="G35" i="4"/>
  <c r="F35" i="4"/>
  <c r="E35" i="4"/>
  <c r="D35" i="4"/>
  <c r="C35" i="4"/>
  <c r="B35" i="4"/>
  <c r="I34" i="4"/>
  <c r="A34" i="4"/>
  <c r="I33" i="4"/>
  <c r="A33" i="4"/>
  <c r="I32" i="4"/>
  <c r="A32" i="4"/>
  <c r="I31" i="4"/>
  <c r="A31" i="4"/>
  <c r="I30" i="4"/>
  <c r="A30" i="4"/>
  <c r="I29" i="4"/>
  <c r="A29" i="4"/>
  <c r="I28" i="4"/>
  <c r="A28" i="4"/>
  <c r="I27" i="4"/>
  <c r="A27" i="4"/>
  <c r="I26" i="4"/>
  <c r="A26" i="4"/>
  <c r="I25" i="4"/>
  <c r="A25" i="4"/>
  <c r="B22" i="4"/>
  <c r="A22" i="4"/>
  <c r="C4" i="4" s="1"/>
  <c r="H19" i="4"/>
  <c r="G19" i="4"/>
  <c r="F19" i="4"/>
  <c r="E19" i="4"/>
  <c r="D19" i="4"/>
  <c r="C19" i="4"/>
  <c r="B19" i="4"/>
  <c r="I18" i="4"/>
  <c r="A18" i="4"/>
  <c r="I17" i="4"/>
  <c r="A17" i="4"/>
  <c r="I16" i="4"/>
  <c r="A16" i="4"/>
  <c r="I15" i="4"/>
  <c r="A15" i="4"/>
  <c r="I14" i="4"/>
  <c r="A14" i="4"/>
  <c r="I13" i="4"/>
  <c r="A13" i="4"/>
  <c r="I12" i="4"/>
  <c r="A12" i="4"/>
  <c r="I11" i="4"/>
  <c r="A11" i="4"/>
  <c r="I10" i="4"/>
  <c r="A10" i="4"/>
  <c r="I9" i="4"/>
  <c r="A9" i="4"/>
  <c r="B6" i="4"/>
  <c r="A6" i="4"/>
  <c r="B4" i="4" s="1"/>
  <c r="I83" i="20" l="1"/>
  <c r="F90" i="20" s="1"/>
  <c r="B8" i="30"/>
  <c r="C8" i="30"/>
  <c r="C20" i="30" s="1"/>
  <c r="H8" i="29"/>
  <c r="H40" i="29" s="1"/>
  <c r="H72" i="29" s="1"/>
  <c r="I67" i="39"/>
  <c r="E90" i="39" s="1"/>
  <c r="D8" i="19"/>
  <c r="I83" i="36"/>
  <c r="F90" i="36" s="1"/>
  <c r="I19" i="13"/>
  <c r="B90" i="13" s="1"/>
  <c r="I19" i="14"/>
  <c r="B90" i="14" s="1"/>
  <c r="I19" i="18"/>
  <c r="B90" i="18" s="1"/>
  <c r="D8" i="29"/>
  <c r="H8" i="48"/>
  <c r="H40" i="48" s="1"/>
  <c r="H72" i="48" s="1"/>
  <c r="H8" i="17"/>
  <c r="B8" i="29"/>
  <c r="B72" i="29" s="1"/>
  <c r="B84" i="29" s="1"/>
  <c r="H8" i="11"/>
  <c r="C8" i="29"/>
  <c r="C40" i="29" s="1"/>
  <c r="C52" i="29" s="1"/>
  <c r="I35" i="10"/>
  <c r="C90" i="10" s="1"/>
  <c r="E8" i="29"/>
  <c r="E20" i="29" s="1"/>
  <c r="F8" i="29"/>
  <c r="F56" i="29" s="1"/>
  <c r="F68" i="29" s="1"/>
  <c r="I19" i="56"/>
  <c r="B90" i="56" s="1"/>
  <c r="I51" i="12"/>
  <c r="D90" i="12" s="1"/>
  <c r="I67" i="18"/>
  <c r="E90" i="18" s="1"/>
  <c r="I83" i="23"/>
  <c r="F90" i="23" s="1"/>
  <c r="I19" i="52"/>
  <c r="B90" i="52" s="1"/>
  <c r="I83" i="51"/>
  <c r="F90" i="51" s="1"/>
  <c r="E8" i="12"/>
  <c r="E24" i="12" s="1"/>
  <c r="E36" i="12" s="1"/>
  <c r="B36" i="42"/>
  <c r="I35" i="47"/>
  <c r="C90" i="47" s="1"/>
  <c r="I19" i="8"/>
  <c r="B90" i="8" s="1"/>
  <c r="E8" i="19"/>
  <c r="E20" i="19" s="1"/>
  <c r="I51" i="21"/>
  <c r="D90" i="21" s="1"/>
  <c r="I83" i="43"/>
  <c r="F90" i="43" s="1"/>
  <c r="I67" i="36"/>
  <c r="E90" i="36" s="1"/>
  <c r="H8" i="20"/>
  <c r="F8" i="38"/>
  <c r="F40" i="38" s="1"/>
  <c r="F52" i="38" s="1"/>
  <c r="F8" i="18"/>
  <c r="F24" i="18" s="1"/>
  <c r="F36" i="18" s="1"/>
  <c r="B8" i="20"/>
  <c r="B24" i="20" s="1"/>
  <c r="B36" i="20" s="1"/>
  <c r="G8" i="13"/>
  <c r="G24" i="13" s="1"/>
  <c r="G56" i="13" s="1"/>
  <c r="G8" i="38"/>
  <c r="G40" i="38" s="1"/>
  <c r="G72" i="38" s="1"/>
  <c r="F8" i="8"/>
  <c r="F20" i="8" s="1"/>
  <c r="I19" i="23"/>
  <c r="B90" i="23" s="1"/>
  <c r="F8" i="41"/>
  <c r="F40" i="41" s="1"/>
  <c r="F52" i="41" s="1"/>
  <c r="I19" i="22"/>
  <c r="B90" i="22" s="1"/>
  <c r="I51" i="24"/>
  <c r="D90" i="24" s="1"/>
  <c r="I35" i="28"/>
  <c r="C90" i="28" s="1"/>
  <c r="I19" i="51"/>
  <c r="B90" i="51" s="1"/>
  <c r="G8" i="22"/>
  <c r="G24" i="22" s="1"/>
  <c r="G56" i="22" s="1"/>
  <c r="B68" i="28"/>
  <c r="I51" i="34"/>
  <c r="D90" i="34" s="1"/>
  <c r="I19" i="42"/>
  <c r="B90" i="42" s="1"/>
  <c r="I83" i="46"/>
  <c r="F90" i="46" s="1"/>
  <c r="B8" i="34"/>
  <c r="B40" i="34" s="1"/>
  <c r="B52" i="34" s="1"/>
  <c r="I35" i="22"/>
  <c r="C90" i="22" s="1"/>
  <c r="I35" i="24"/>
  <c r="C90" i="24" s="1"/>
  <c r="C8" i="34"/>
  <c r="C40" i="34" s="1"/>
  <c r="C52" i="34" s="1"/>
  <c r="I51" i="37"/>
  <c r="D90" i="37" s="1"/>
  <c r="I67" i="22"/>
  <c r="E90" i="22" s="1"/>
  <c r="H8" i="34"/>
  <c r="H40" i="34" s="1"/>
  <c r="H72" i="34" s="1"/>
  <c r="I83" i="14"/>
  <c r="F90" i="14" s="1"/>
  <c r="B52" i="31"/>
  <c r="B52" i="37"/>
  <c r="E8" i="13"/>
  <c r="B20" i="30"/>
  <c r="I35" i="7"/>
  <c r="C90" i="7" s="1"/>
  <c r="I67" i="8"/>
  <c r="E90" i="8" s="1"/>
  <c r="I19" i="32"/>
  <c r="B90" i="32" s="1"/>
  <c r="H8" i="41"/>
  <c r="H24" i="41" s="1"/>
  <c r="H56" i="41" s="1"/>
  <c r="I51" i="49"/>
  <c r="D90" i="49" s="1"/>
  <c r="I83" i="56"/>
  <c r="F90" i="56" s="1"/>
  <c r="I67" i="6"/>
  <c r="E90" i="6" s="1"/>
  <c r="B20" i="21"/>
  <c r="I35" i="25"/>
  <c r="C90" i="25" s="1"/>
  <c r="I67" i="30"/>
  <c r="E90" i="30" s="1"/>
  <c r="I67" i="38"/>
  <c r="E90" i="38" s="1"/>
  <c r="I35" i="40"/>
  <c r="C90" i="40" s="1"/>
  <c r="I67" i="50"/>
  <c r="E90" i="50" s="1"/>
  <c r="I35" i="55"/>
  <c r="C90" i="55" s="1"/>
  <c r="F20" i="29"/>
  <c r="I67" i="35"/>
  <c r="E90" i="35" s="1"/>
  <c r="I19" i="53"/>
  <c r="B90" i="53" s="1"/>
  <c r="I67" i="55"/>
  <c r="E90" i="55" s="1"/>
  <c r="I83" i="11"/>
  <c r="F90" i="11" s="1"/>
  <c r="I35" i="6"/>
  <c r="C90" i="6" s="1"/>
  <c r="I83" i="7"/>
  <c r="F90" i="7" s="1"/>
  <c r="I51" i="9"/>
  <c r="D90" i="9" s="1"/>
  <c r="I67" i="15"/>
  <c r="E90" i="15" s="1"/>
  <c r="B8" i="45"/>
  <c r="B8" i="24"/>
  <c r="B24" i="24" s="1"/>
  <c r="B36" i="24" s="1"/>
  <c r="E40" i="26"/>
  <c r="E52" i="26" s="1"/>
  <c r="E8" i="45"/>
  <c r="E72" i="45" s="1"/>
  <c r="E84" i="45" s="1"/>
  <c r="I67" i="49"/>
  <c r="E90" i="49" s="1"/>
  <c r="I51" i="52"/>
  <c r="D90" i="52" s="1"/>
  <c r="I51" i="56"/>
  <c r="D90" i="56" s="1"/>
  <c r="I67" i="25"/>
  <c r="E90" i="25" s="1"/>
  <c r="I19" i="10"/>
  <c r="B90" i="10" s="1"/>
  <c r="B36" i="23"/>
  <c r="C8" i="24"/>
  <c r="C24" i="24" s="1"/>
  <c r="C36" i="24" s="1"/>
  <c r="I83" i="41"/>
  <c r="F90" i="41" s="1"/>
  <c r="I67" i="43"/>
  <c r="E90" i="43" s="1"/>
  <c r="F8" i="45"/>
  <c r="F24" i="45" s="1"/>
  <c r="F36" i="45" s="1"/>
  <c r="I51" i="46"/>
  <c r="D90" i="46" s="1"/>
  <c r="I67" i="53"/>
  <c r="E90" i="53" s="1"/>
  <c r="I83" i="9"/>
  <c r="F90" i="9" s="1"/>
  <c r="I67" i="9"/>
  <c r="E90" i="9" s="1"/>
  <c r="I19" i="16"/>
  <c r="B90" i="16" s="1"/>
  <c r="B8" i="17"/>
  <c r="B24" i="17" s="1"/>
  <c r="B36" i="17" s="1"/>
  <c r="I67" i="21"/>
  <c r="E90" i="21" s="1"/>
  <c r="F8" i="24"/>
  <c r="F72" i="24" s="1"/>
  <c r="F84" i="24" s="1"/>
  <c r="C20" i="26"/>
  <c r="I83" i="30"/>
  <c r="F90" i="30" s="1"/>
  <c r="I67" i="32"/>
  <c r="E90" i="32" s="1"/>
  <c r="G8" i="45"/>
  <c r="G40" i="45" s="1"/>
  <c r="G72" i="45" s="1"/>
  <c r="F8" i="10"/>
  <c r="F20" i="10" s="1"/>
  <c r="G8" i="24"/>
  <c r="G40" i="24" s="1"/>
  <c r="G72" i="24" s="1"/>
  <c r="F20" i="26"/>
  <c r="I83" i="33"/>
  <c r="F90" i="33" s="1"/>
  <c r="I19" i="38"/>
  <c r="B90" i="38" s="1"/>
  <c r="B8" i="40"/>
  <c r="B40" i="40" s="1"/>
  <c r="B52" i="40" s="1"/>
  <c r="B20" i="42"/>
  <c r="I35" i="42"/>
  <c r="C90" i="42" s="1"/>
  <c r="D8" i="45"/>
  <c r="D72" i="45" s="1"/>
  <c r="D84" i="45" s="1"/>
  <c r="I19" i="7"/>
  <c r="B90" i="7" s="1"/>
  <c r="I51" i="14"/>
  <c r="D90" i="14" s="1"/>
  <c r="I67" i="19"/>
  <c r="E90" i="19" s="1"/>
  <c r="I35" i="27"/>
  <c r="C90" i="27" s="1"/>
  <c r="G8" i="40"/>
  <c r="G24" i="40" s="1"/>
  <c r="G56" i="40" s="1"/>
  <c r="I51" i="45"/>
  <c r="D90" i="45" s="1"/>
  <c r="B84" i="26"/>
  <c r="I19" i="35"/>
  <c r="B90" i="35" s="1"/>
  <c r="I35" i="39"/>
  <c r="C90" i="39" s="1"/>
  <c r="E8" i="40"/>
  <c r="H8" i="40"/>
  <c r="H24" i="40" s="1"/>
  <c r="H56" i="40" s="1"/>
  <c r="I51" i="41"/>
  <c r="D90" i="41" s="1"/>
  <c r="I35" i="44"/>
  <c r="C90" i="44" s="1"/>
  <c r="H8" i="15"/>
  <c r="H8" i="22"/>
  <c r="H24" i="22" s="1"/>
  <c r="H56" i="22" s="1"/>
  <c r="E56" i="20"/>
  <c r="E68" i="20" s="1"/>
  <c r="E8" i="22"/>
  <c r="B8" i="12"/>
  <c r="B20" i="12" s="1"/>
  <c r="C24" i="19"/>
  <c r="C36" i="19" s="1"/>
  <c r="H8" i="23"/>
  <c r="C8" i="12"/>
  <c r="C56" i="12" s="1"/>
  <c r="C68" i="12" s="1"/>
  <c r="F8" i="13"/>
  <c r="F20" i="13" s="1"/>
  <c r="F8" i="35"/>
  <c r="F40" i="35" s="1"/>
  <c r="F52" i="35" s="1"/>
  <c r="G8" i="35"/>
  <c r="G40" i="35" s="1"/>
  <c r="G72" i="35" s="1"/>
  <c r="C24" i="56"/>
  <c r="C36" i="56" s="1"/>
  <c r="H8" i="7"/>
  <c r="I19" i="34"/>
  <c r="B90" i="34" s="1"/>
  <c r="H24" i="56"/>
  <c r="H56" i="56" s="1"/>
  <c r="H40" i="56"/>
  <c r="H72" i="56" s="1"/>
  <c r="F8" i="55"/>
  <c r="F20" i="55" s="1"/>
  <c r="H40" i="47"/>
  <c r="H72" i="47" s="1"/>
  <c r="G40" i="44"/>
  <c r="G72" i="44" s="1"/>
  <c r="H24" i="44"/>
  <c r="H56" i="44" s="1"/>
  <c r="C40" i="43"/>
  <c r="C52" i="43" s="1"/>
  <c r="B56" i="42"/>
  <c r="B68" i="42" s="1"/>
  <c r="H40" i="42"/>
  <c r="H72" i="42" s="1"/>
  <c r="H24" i="42"/>
  <c r="H56" i="42" s="1"/>
  <c r="D20" i="43"/>
  <c r="D56" i="43"/>
  <c r="D68" i="43" s="1"/>
  <c r="D24" i="43"/>
  <c r="D36" i="43" s="1"/>
  <c r="D72" i="43"/>
  <c r="D84" i="43" s="1"/>
  <c r="D40" i="43"/>
  <c r="D52" i="43" s="1"/>
  <c r="F40" i="44"/>
  <c r="F52" i="44" s="1"/>
  <c r="F20" i="44"/>
  <c r="F56" i="44"/>
  <c r="F68" i="44" s="1"/>
  <c r="F24" i="44"/>
  <c r="F36" i="44" s="1"/>
  <c r="F72" i="44"/>
  <c r="F84" i="44" s="1"/>
  <c r="G24" i="42"/>
  <c r="G56" i="42" s="1"/>
  <c r="F8" i="43"/>
  <c r="C24" i="44"/>
  <c r="C36" i="44" s="1"/>
  <c r="D56" i="45"/>
  <c r="D68" i="45" s="1"/>
  <c r="D20" i="45"/>
  <c r="E20" i="52"/>
  <c r="E56" i="52"/>
  <c r="E68" i="52" s="1"/>
  <c r="E24" i="52"/>
  <c r="E36" i="52" s="1"/>
  <c r="E72" i="52"/>
  <c r="E84" i="52" s="1"/>
  <c r="E40" i="52"/>
  <c r="E52" i="52" s="1"/>
  <c r="C8" i="42"/>
  <c r="G8" i="43"/>
  <c r="E40" i="43"/>
  <c r="E52" i="43" s="1"/>
  <c r="C72" i="43"/>
  <c r="C84" i="43" s="1"/>
  <c r="D20" i="46"/>
  <c r="D56" i="46"/>
  <c r="D68" i="46" s="1"/>
  <c r="D24" i="46"/>
  <c r="D36" i="46" s="1"/>
  <c r="D72" i="46"/>
  <c r="D84" i="46" s="1"/>
  <c r="I83" i="48"/>
  <c r="F90" i="48" s="1"/>
  <c r="H40" i="50"/>
  <c r="H72" i="50" s="1"/>
  <c r="D8" i="42"/>
  <c r="B40" i="42"/>
  <c r="B52" i="42" s="1"/>
  <c r="H8" i="43"/>
  <c r="C56" i="44"/>
  <c r="C68" i="44" s="1"/>
  <c r="F20" i="46"/>
  <c r="F56" i="46"/>
  <c r="F68" i="46" s="1"/>
  <c r="F24" i="46"/>
  <c r="F36" i="46" s="1"/>
  <c r="F72" i="46"/>
  <c r="F84" i="46" s="1"/>
  <c r="F40" i="46"/>
  <c r="F52" i="46" s="1"/>
  <c r="H40" i="53"/>
  <c r="H72" i="53" s="1"/>
  <c r="E20" i="55"/>
  <c r="E56" i="55"/>
  <c r="E68" i="55" s="1"/>
  <c r="E24" i="55"/>
  <c r="E36" i="55" s="1"/>
  <c r="E72" i="55"/>
  <c r="E84" i="55" s="1"/>
  <c r="E40" i="55"/>
  <c r="E52" i="55" s="1"/>
  <c r="E8" i="42"/>
  <c r="E72" i="43"/>
  <c r="E84" i="43" s="1"/>
  <c r="B20" i="48"/>
  <c r="B56" i="48"/>
  <c r="B68" i="48" s="1"/>
  <c r="B24" i="48"/>
  <c r="B36" i="48" s="1"/>
  <c r="B72" i="48"/>
  <c r="B84" i="48" s="1"/>
  <c r="B40" i="48"/>
  <c r="B52" i="48" s="1"/>
  <c r="F8" i="42"/>
  <c r="B72" i="42"/>
  <c r="B84" i="42" s="1"/>
  <c r="C24" i="43"/>
  <c r="C36" i="43" s="1"/>
  <c r="B8" i="44"/>
  <c r="C20" i="44"/>
  <c r="E8" i="46"/>
  <c r="C8" i="46"/>
  <c r="B8" i="46"/>
  <c r="H8" i="46"/>
  <c r="G8" i="46"/>
  <c r="D40" i="46"/>
  <c r="D52" i="46" s="1"/>
  <c r="B20" i="51"/>
  <c r="B56" i="51"/>
  <c r="B68" i="51" s="1"/>
  <c r="B24" i="51"/>
  <c r="B36" i="51" s="1"/>
  <c r="B72" i="51"/>
  <c r="B84" i="51" s="1"/>
  <c r="B40" i="51"/>
  <c r="B52" i="51" s="1"/>
  <c r="E20" i="49"/>
  <c r="E56" i="49"/>
  <c r="E68" i="49" s="1"/>
  <c r="E24" i="49"/>
  <c r="E36" i="49" s="1"/>
  <c r="E72" i="49"/>
  <c r="E84" i="49" s="1"/>
  <c r="E40" i="49"/>
  <c r="E52" i="49" s="1"/>
  <c r="E24" i="43"/>
  <c r="E36" i="43" s="1"/>
  <c r="C56" i="43"/>
  <c r="C68" i="43" s="1"/>
  <c r="D8" i="44"/>
  <c r="I35" i="46"/>
  <c r="C90" i="46" s="1"/>
  <c r="B20" i="54"/>
  <c r="B56" i="54"/>
  <c r="B68" i="54" s="1"/>
  <c r="B24" i="54"/>
  <c r="B36" i="54" s="1"/>
  <c r="B72" i="54"/>
  <c r="B84" i="54" s="1"/>
  <c r="B40" i="54"/>
  <c r="B52" i="54" s="1"/>
  <c r="E8" i="44"/>
  <c r="C40" i="44"/>
  <c r="C52" i="44" s="1"/>
  <c r="B8" i="43"/>
  <c r="E56" i="43"/>
  <c r="E68" i="43" s="1"/>
  <c r="I19" i="47"/>
  <c r="B90" i="47" s="1"/>
  <c r="F20" i="49"/>
  <c r="F56" i="49"/>
  <c r="F68" i="49" s="1"/>
  <c r="F24" i="49"/>
  <c r="F36" i="49" s="1"/>
  <c r="F72" i="49"/>
  <c r="F84" i="49" s="1"/>
  <c r="F40" i="49"/>
  <c r="F52" i="49" s="1"/>
  <c r="H40" i="51"/>
  <c r="H72" i="51" s="1"/>
  <c r="H24" i="51"/>
  <c r="H56" i="51" s="1"/>
  <c r="B20" i="45"/>
  <c r="B56" i="45"/>
  <c r="B68" i="45" s="1"/>
  <c r="B24" i="45"/>
  <c r="B36" i="45" s="1"/>
  <c r="B72" i="45"/>
  <c r="B84" i="45" s="1"/>
  <c r="B40" i="45"/>
  <c r="B52" i="45" s="1"/>
  <c r="I67" i="46"/>
  <c r="E90" i="46" s="1"/>
  <c r="I51" i="47"/>
  <c r="D90" i="47" s="1"/>
  <c r="I19" i="50"/>
  <c r="B90" i="50" s="1"/>
  <c r="F20" i="52"/>
  <c r="F56" i="52"/>
  <c r="F68" i="52" s="1"/>
  <c r="F24" i="52"/>
  <c r="F36" i="52" s="1"/>
  <c r="F72" i="52"/>
  <c r="F84" i="52" s="1"/>
  <c r="F40" i="52"/>
  <c r="F52" i="52" s="1"/>
  <c r="H40" i="54"/>
  <c r="H72" i="54" s="1"/>
  <c r="H24" i="54"/>
  <c r="H56" i="54" s="1"/>
  <c r="I51" i="50"/>
  <c r="D90" i="50" s="1"/>
  <c r="I83" i="50"/>
  <c r="F90" i="50" s="1"/>
  <c r="I35" i="54"/>
  <c r="C90" i="54" s="1"/>
  <c r="C8" i="45"/>
  <c r="H24" i="45"/>
  <c r="H56" i="45" s="1"/>
  <c r="F56" i="45"/>
  <c r="F68" i="45" s="1"/>
  <c r="C8" i="48"/>
  <c r="G8" i="49"/>
  <c r="C8" i="51"/>
  <c r="G8" i="52"/>
  <c r="C8" i="54"/>
  <c r="G8" i="55"/>
  <c r="E20" i="45"/>
  <c r="D8" i="48"/>
  <c r="H8" i="49"/>
  <c r="D8" i="51"/>
  <c r="H8" i="52"/>
  <c r="D8" i="54"/>
  <c r="H8" i="55"/>
  <c r="C56" i="56"/>
  <c r="C68" i="56" s="1"/>
  <c r="F20" i="45"/>
  <c r="E8" i="48"/>
  <c r="E8" i="51"/>
  <c r="E8" i="54"/>
  <c r="B8" i="47"/>
  <c r="F8" i="48"/>
  <c r="B8" i="50"/>
  <c r="F8" i="51"/>
  <c r="B8" i="53"/>
  <c r="F8" i="54"/>
  <c r="B8" i="56"/>
  <c r="C20" i="56"/>
  <c r="E40" i="45"/>
  <c r="E52" i="45" s="1"/>
  <c r="C8" i="47"/>
  <c r="G8" i="48"/>
  <c r="C8" i="50"/>
  <c r="G8" i="51"/>
  <c r="C8" i="53"/>
  <c r="G8" i="54"/>
  <c r="F40" i="45"/>
  <c r="F52" i="45" s="1"/>
  <c r="D8" i="47"/>
  <c r="D8" i="50"/>
  <c r="D8" i="53"/>
  <c r="D8" i="56"/>
  <c r="E8" i="47"/>
  <c r="E8" i="50"/>
  <c r="E8" i="53"/>
  <c r="E8" i="56"/>
  <c r="C40" i="56"/>
  <c r="C52" i="56" s="1"/>
  <c r="F72" i="45"/>
  <c r="F84" i="45" s="1"/>
  <c r="F8" i="47"/>
  <c r="B8" i="49"/>
  <c r="F8" i="50"/>
  <c r="B8" i="52"/>
  <c r="F8" i="53"/>
  <c r="B8" i="55"/>
  <c r="F8" i="56"/>
  <c r="G8" i="47"/>
  <c r="C8" i="49"/>
  <c r="G8" i="50"/>
  <c r="C8" i="52"/>
  <c r="G8" i="53"/>
  <c r="C8" i="55"/>
  <c r="G8" i="56"/>
  <c r="D8" i="49"/>
  <c r="D8" i="52"/>
  <c r="D8" i="55"/>
  <c r="H24" i="37"/>
  <c r="H56" i="37" s="1"/>
  <c r="H24" i="34"/>
  <c r="H56" i="34" s="1"/>
  <c r="B40" i="30"/>
  <c r="B52" i="30" s="1"/>
  <c r="C24" i="29"/>
  <c r="C36" i="29" s="1"/>
  <c r="C72" i="29"/>
  <c r="C84" i="29" s="1"/>
  <c r="H24" i="29"/>
  <c r="H56" i="29" s="1"/>
  <c r="F72" i="29"/>
  <c r="F84" i="29" s="1"/>
  <c r="B56" i="29"/>
  <c r="B68" i="29" s="1"/>
  <c r="C56" i="29"/>
  <c r="C68" i="29" s="1"/>
  <c r="C20" i="29"/>
  <c r="E40" i="29"/>
  <c r="E52" i="29" s="1"/>
  <c r="B20" i="28"/>
  <c r="H24" i="28"/>
  <c r="H56" i="28" s="1"/>
  <c r="F56" i="28"/>
  <c r="F68" i="28" s="1"/>
  <c r="E40" i="28"/>
  <c r="E52" i="28" s="1"/>
  <c r="B72" i="28"/>
  <c r="B84" i="28" s="1"/>
  <c r="C20" i="27"/>
  <c r="B56" i="27"/>
  <c r="B68" i="27" s="1"/>
  <c r="F56" i="27"/>
  <c r="F68" i="27" s="1"/>
  <c r="B56" i="26"/>
  <c r="B68" i="26" s="1"/>
  <c r="C40" i="26"/>
  <c r="C52" i="26" s="1"/>
  <c r="H40" i="26"/>
  <c r="H72" i="26" s="1"/>
  <c r="C24" i="26"/>
  <c r="C36" i="26" s="1"/>
  <c r="C72" i="26"/>
  <c r="C84" i="26" s="1"/>
  <c r="F72" i="26"/>
  <c r="F84" i="26" s="1"/>
  <c r="H24" i="25"/>
  <c r="H56" i="25" s="1"/>
  <c r="F56" i="25"/>
  <c r="F68" i="25" s="1"/>
  <c r="E40" i="25"/>
  <c r="E52" i="25" s="1"/>
  <c r="C20" i="24"/>
  <c r="G24" i="24"/>
  <c r="G56" i="24" s="1"/>
  <c r="B56" i="24"/>
  <c r="B68" i="24" s="1"/>
  <c r="D40" i="26"/>
  <c r="D52" i="26" s="1"/>
  <c r="D20" i="26"/>
  <c r="D56" i="26"/>
  <c r="D68" i="26" s="1"/>
  <c r="D24" i="26"/>
  <c r="D36" i="26" s="1"/>
  <c r="D72" i="26"/>
  <c r="D84" i="26" s="1"/>
  <c r="H24" i="30"/>
  <c r="H56" i="30" s="1"/>
  <c r="H40" i="30"/>
  <c r="H72" i="30" s="1"/>
  <c r="B20" i="25"/>
  <c r="B56" i="25"/>
  <c r="B68" i="25" s="1"/>
  <c r="B24" i="25"/>
  <c r="B36" i="25" s="1"/>
  <c r="B72" i="25"/>
  <c r="B84" i="25" s="1"/>
  <c r="B40" i="25"/>
  <c r="B52" i="25" s="1"/>
  <c r="H40" i="27"/>
  <c r="H72" i="27" s="1"/>
  <c r="H24" i="27"/>
  <c r="H56" i="27" s="1"/>
  <c r="D40" i="29"/>
  <c r="D52" i="29" s="1"/>
  <c r="D20" i="29"/>
  <c r="D56" i="29"/>
  <c r="D68" i="29" s="1"/>
  <c r="D24" i="29"/>
  <c r="D36" i="29" s="1"/>
  <c r="D72" i="29"/>
  <c r="D84" i="29" s="1"/>
  <c r="H40" i="24"/>
  <c r="H72" i="24" s="1"/>
  <c r="H24" i="24"/>
  <c r="H56" i="24" s="1"/>
  <c r="D56" i="28"/>
  <c r="D68" i="28" s="1"/>
  <c r="D24" i="28"/>
  <c r="D36" i="28" s="1"/>
  <c r="D72" i="28"/>
  <c r="D84" i="28" s="1"/>
  <c r="D40" i="28"/>
  <c r="D52" i="28" s="1"/>
  <c r="D20" i="28"/>
  <c r="C56" i="24"/>
  <c r="C68" i="24" s="1"/>
  <c r="D8" i="25"/>
  <c r="E20" i="25"/>
  <c r="F40" i="26"/>
  <c r="F52" i="26" s="1"/>
  <c r="C56" i="27"/>
  <c r="C68" i="27" s="1"/>
  <c r="E20" i="28"/>
  <c r="B40" i="28"/>
  <c r="B52" i="28" s="1"/>
  <c r="F40" i="29"/>
  <c r="F52" i="29" s="1"/>
  <c r="I35" i="30"/>
  <c r="C90" i="30" s="1"/>
  <c r="B20" i="24"/>
  <c r="F20" i="25"/>
  <c r="C40" i="25"/>
  <c r="C52" i="25" s="1"/>
  <c r="B24" i="26"/>
  <c r="B36" i="26" s="1"/>
  <c r="G40" i="26"/>
  <c r="G72" i="26" s="1"/>
  <c r="E72" i="26"/>
  <c r="E84" i="26" s="1"/>
  <c r="B20" i="27"/>
  <c r="F24" i="27"/>
  <c r="F36" i="27" s="1"/>
  <c r="F20" i="28"/>
  <c r="C40" i="28"/>
  <c r="C52" i="28" s="1"/>
  <c r="B24" i="29"/>
  <c r="B36" i="29" s="1"/>
  <c r="G40" i="29"/>
  <c r="G72" i="29" s="1"/>
  <c r="E72" i="29"/>
  <c r="E84" i="29" s="1"/>
  <c r="B56" i="30"/>
  <c r="B68" i="30" s="1"/>
  <c r="B72" i="30"/>
  <c r="B84" i="30" s="1"/>
  <c r="C72" i="25"/>
  <c r="C84" i="25" s="1"/>
  <c r="C72" i="28"/>
  <c r="C84" i="28" s="1"/>
  <c r="C56" i="30"/>
  <c r="C68" i="30" s="1"/>
  <c r="C72" i="30"/>
  <c r="C84" i="30" s="1"/>
  <c r="C40" i="30"/>
  <c r="C52" i="30" s="1"/>
  <c r="D8" i="24"/>
  <c r="B40" i="24"/>
  <c r="B52" i="24" s="1"/>
  <c r="F40" i="25"/>
  <c r="F52" i="25" s="1"/>
  <c r="E24" i="26"/>
  <c r="E36" i="26" s="1"/>
  <c r="D8" i="27"/>
  <c r="B40" i="27"/>
  <c r="B52" i="27" s="1"/>
  <c r="F40" i="28"/>
  <c r="F52" i="28" s="1"/>
  <c r="E24" i="29"/>
  <c r="E36" i="29" s="1"/>
  <c r="D8" i="30"/>
  <c r="E20" i="31"/>
  <c r="E56" i="31"/>
  <c r="E68" i="31" s="1"/>
  <c r="E24" i="31"/>
  <c r="E36" i="31" s="1"/>
  <c r="E72" i="31"/>
  <c r="E84" i="31" s="1"/>
  <c r="E40" i="31"/>
  <c r="E52" i="31" s="1"/>
  <c r="E20" i="34"/>
  <c r="E56" i="34"/>
  <c r="E68" i="34" s="1"/>
  <c r="E24" i="34"/>
  <c r="E36" i="34" s="1"/>
  <c r="E72" i="34"/>
  <c r="E84" i="34" s="1"/>
  <c r="E40" i="34"/>
  <c r="E52" i="34" s="1"/>
  <c r="E8" i="24"/>
  <c r="C40" i="24"/>
  <c r="C52" i="24" s="1"/>
  <c r="G40" i="25"/>
  <c r="G72" i="25" s="1"/>
  <c r="E72" i="25"/>
  <c r="E84" i="25" s="1"/>
  <c r="B20" i="26"/>
  <c r="F24" i="26"/>
  <c r="F36" i="26" s="1"/>
  <c r="E8" i="27"/>
  <c r="F20" i="27"/>
  <c r="C40" i="27"/>
  <c r="C52" i="27" s="1"/>
  <c r="B24" i="28"/>
  <c r="B36" i="28" s="1"/>
  <c r="G40" i="28"/>
  <c r="G72" i="28" s="1"/>
  <c r="E72" i="28"/>
  <c r="E84" i="28" s="1"/>
  <c r="B20" i="29"/>
  <c r="F24" i="29"/>
  <c r="F36" i="29" s="1"/>
  <c r="E8" i="30"/>
  <c r="B72" i="24"/>
  <c r="B84" i="24" s="1"/>
  <c r="C24" i="25"/>
  <c r="C36" i="25" s="1"/>
  <c r="F72" i="25"/>
  <c r="F84" i="25" s="1"/>
  <c r="E56" i="26"/>
  <c r="E68" i="26" s="1"/>
  <c r="I68" i="26" s="1"/>
  <c r="E91" i="26" s="1"/>
  <c r="F107" i="2" s="1"/>
  <c r="B72" i="27"/>
  <c r="B84" i="27" s="1"/>
  <c r="C24" i="28"/>
  <c r="C36" i="28" s="1"/>
  <c r="F72" i="28"/>
  <c r="F84" i="28" s="1"/>
  <c r="E56" i="29"/>
  <c r="E68" i="29" s="1"/>
  <c r="F8" i="30"/>
  <c r="H24" i="32"/>
  <c r="H56" i="32" s="1"/>
  <c r="H40" i="32"/>
  <c r="H72" i="32" s="1"/>
  <c r="H40" i="33"/>
  <c r="H72" i="33" s="1"/>
  <c r="H24" i="33"/>
  <c r="H56" i="33" s="1"/>
  <c r="E20" i="37"/>
  <c r="E56" i="37"/>
  <c r="E68" i="37" s="1"/>
  <c r="E24" i="37"/>
  <c r="E36" i="37" s="1"/>
  <c r="E72" i="37"/>
  <c r="E84" i="37" s="1"/>
  <c r="E40" i="37"/>
  <c r="E52" i="37" s="1"/>
  <c r="C72" i="24"/>
  <c r="C84" i="24" s="1"/>
  <c r="G8" i="27"/>
  <c r="C72" i="27"/>
  <c r="C84" i="27" s="1"/>
  <c r="G8" i="30"/>
  <c r="H24" i="35"/>
  <c r="H56" i="35" s="1"/>
  <c r="H40" i="35"/>
  <c r="H72" i="35" s="1"/>
  <c r="E24" i="25"/>
  <c r="E36" i="25" s="1"/>
  <c r="C56" i="25"/>
  <c r="C68" i="25" s="1"/>
  <c r="B40" i="26"/>
  <c r="B52" i="26" s="1"/>
  <c r="F40" i="27"/>
  <c r="F52" i="27" s="1"/>
  <c r="E24" i="28"/>
  <c r="E36" i="28" s="1"/>
  <c r="C56" i="28"/>
  <c r="C68" i="28" s="1"/>
  <c r="B40" i="29"/>
  <c r="B52" i="29" s="1"/>
  <c r="H40" i="36"/>
  <c r="H72" i="36" s="1"/>
  <c r="H24" i="36"/>
  <c r="H56" i="36" s="1"/>
  <c r="H24" i="38"/>
  <c r="H56" i="38" s="1"/>
  <c r="H40" i="38"/>
  <c r="H72" i="38" s="1"/>
  <c r="H40" i="39"/>
  <c r="H72" i="39" s="1"/>
  <c r="H24" i="39"/>
  <c r="H56" i="39" s="1"/>
  <c r="E20" i="40"/>
  <c r="E56" i="40"/>
  <c r="E68" i="40" s="1"/>
  <c r="E24" i="40"/>
  <c r="E36" i="40" s="1"/>
  <c r="E72" i="40"/>
  <c r="E84" i="40" s="1"/>
  <c r="E40" i="40"/>
  <c r="E52" i="40" s="1"/>
  <c r="B24" i="30"/>
  <c r="B36" i="30" s="1"/>
  <c r="C24" i="30"/>
  <c r="C36" i="30" s="1"/>
  <c r="F8" i="31"/>
  <c r="B72" i="31"/>
  <c r="B84" i="31" s="1"/>
  <c r="C24" i="32"/>
  <c r="C36" i="32" s="1"/>
  <c r="F72" i="32"/>
  <c r="F84" i="32" s="1"/>
  <c r="B8" i="33"/>
  <c r="F8" i="34"/>
  <c r="B72" i="34"/>
  <c r="B84" i="34" s="1"/>
  <c r="B8" i="36"/>
  <c r="F8" i="37"/>
  <c r="B72" i="37"/>
  <c r="B84" i="37" s="1"/>
  <c r="F72" i="38"/>
  <c r="F84" i="38" s="1"/>
  <c r="B8" i="39"/>
  <c r="F8" i="40"/>
  <c r="B72" i="40"/>
  <c r="B84" i="40" s="1"/>
  <c r="C24" i="41"/>
  <c r="C36" i="41" s="1"/>
  <c r="F72" i="41"/>
  <c r="F84" i="41" s="1"/>
  <c r="G8" i="31"/>
  <c r="C8" i="33"/>
  <c r="G8" i="34"/>
  <c r="C8" i="36"/>
  <c r="G8" i="37"/>
  <c r="C72" i="37"/>
  <c r="C84" i="37" s="1"/>
  <c r="C8" i="39"/>
  <c r="C72" i="40"/>
  <c r="C84" i="40" s="1"/>
  <c r="C56" i="32"/>
  <c r="C68" i="32" s="1"/>
  <c r="D8" i="33"/>
  <c r="D8" i="36"/>
  <c r="D8" i="39"/>
  <c r="C56" i="41"/>
  <c r="C68" i="41" s="1"/>
  <c r="B24" i="31"/>
  <c r="B36" i="31" s="1"/>
  <c r="F24" i="32"/>
  <c r="F36" i="32" s="1"/>
  <c r="E8" i="33"/>
  <c r="B24" i="34"/>
  <c r="B36" i="34" s="1"/>
  <c r="E8" i="36"/>
  <c r="B24" i="37"/>
  <c r="B36" i="37" s="1"/>
  <c r="F24" i="38"/>
  <c r="F36" i="38" s="1"/>
  <c r="E8" i="39"/>
  <c r="B24" i="40"/>
  <c r="B36" i="40" s="1"/>
  <c r="G40" i="40"/>
  <c r="G72" i="40" s="1"/>
  <c r="F24" i="41"/>
  <c r="F36" i="41" s="1"/>
  <c r="H40" i="31"/>
  <c r="H72" i="31" s="1"/>
  <c r="B8" i="32"/>
  <c r="C20" i="32"/>
  <c r="G24" i="32"/>
  <c r="G56" i="32" s="1"/>
  <c r="F8" i="33"/>
  <c r="B8" i="35"/>
  <c r="G24" i="35"/>
  <c r="G56" i="35" s="1"/>
  <c r="F8" i="36"/>
  <c r="C24" i="37"/>
  <c r="C36" i="37" s="1"/>
  <c r="B8" i="38"/>
  <c r="G24" i="38"/>
  <c r="G56" i="38" s="1"/>
  <c r="F8" i="39"/>
  <c r="C24" i="40"/>
  <c r="C36" i="40" s="1"/>
  <c r="B8" i="41"/>
  <c r="C20" i="41"/>
  <c r="B56" i="31"/>
  <c r="B68" i="31" s="1"/>
  <c r="F56" i="32"/>
  <c r="F68" i="32" s="1"/>
  <c r="G8" i="33"/>
  <c r="B56" i="34"/>
  <c r="B68" i="34" s="1"/>
  <c r="C8" i="35"/>
  <c r="G8" i="36"/>
  <c r="B56" i="37"/>
  <c r="B68" i="37" s="1"/>
  <c r="C8" i="38"/>
  <c r="F56" i="38"/>
  <c r="F68" i="38" s="1"/>
  <c r="G8" i="39"/>
  <c r="B56" i="40"/>
  <c r="B68" i="40" s="1"/>
  <c r="F56" i="41"/>
  <c r="F68" i="41" s="1"/>
  <c r="D8" i="32"/>
  <c r="D8" i="35"/>
  <c r="C56" i="37"/>
  <c r="C68" i="37" s="1"/>
  <c r="D8" i="38"/>
  <c r="C56" i="40"/>
  <c r="C68" i="40" s="1"/>
  <c r="D8" i="41"/>
  <c r="B20" i="31"/>
  <c r="E8" i="32"/>
  <c r="F20" i="32"/>
  <c r="C40" i="32"/>
  <c r="C52" i="32" s="1"/>
  <c r="B20" i="34"/>
  <c r="E8" i="35"/>
  <c r="B20" i="37"/>
  <c r="E8" i="38"/>
  <c r="F20" i="38"/>
  <c r="B20" i="40"/>
  <c r="E8" i="41"/>
  <c r="F20" i="41"/>
  <c r="C40" i="41"/>
  <c r="C52" i="41" s="1"/>
  <c r="C20" i="34"/>
  <c r="C20" i="37"/>
  <c r="C20" i="40"/>
  <c r="C8" i="31"/>
  <c r="G8" i="41"/>
  <c r="D8" i="31"/>
  <c r="D8" i="34"/>
  <c r="D8" i="37"/>
  <c r="D8" i="40"/>
  <c r="F72" i="22"/>
  <c r="F84" i="22" s="1"/>
  <c r="H40" i="22"/>
  <c r="H72" i="22" s="1"/>
  <c r="B24" i="21"/>
  <c r="B36" i="21" s="1"/>
  <c r="B72" i="21"/>
  <c r="B84" i="21" s="1"/>
  <c r="E56" i="17"/>
  <c r="E68" i="17" s="1"/>
  <c r="E20" i="22"/>
  <c r="E56" i="22"/>
  <c r="E68" i="22" s="1"/>
  <c r="E24" i="22"/>
  <c r="E36" i="22" s="1"/>
  <c r="E72" i="22"/>
  <c r="E84" i="22" s="1"/>
  <c r="E40" i="22"/>
  <c r="E52" i="22" s="1"/>
  <c r="H24" i="23"/>
  <c r="H56" i="23" s="1"/>
  <c r="H40" i="23"/>
  <c r="H72" i="23" s="1"/>
  <c r="H24" i="17"/>
  <c r="H56" i="17" s="1"/>
  <c r="H40" i="17"/>
  <c r="H72" i="17" s="1"/>
  <c r="H40" i="18"/>
  <c r="H72" i="18" s="1"/>
  <c r="H24" i="18"/>
  <c r="H56" i="18" s="1"/>
  <c r="D20" i="19"/>
  <c r="D56" i="19"/>
  <c r="D68" i="19" s="1"/>
  <c r="D24" i="19"/>
  <c r="D36" i="19" s="1"/>
  <c r="D72" i="19"/>
  <c r="D84" i="19" s="1"/>
  <c r="D40" i="19"/>
  <c r="D52" i="19" s="1"/>
  <c r="H40" i="15"/>
  <c r="H72" i="15" s="1"/>
  <c r="H24" i="15"/>
  <c r="H56" i="15" s="1"/>
  <c r="E20" i="16"/>
  <c r="E56" i="16"/>
  <c r="E68" i="16" s="1"/>
  <c r="E24" i="16"/>
  <c r="E36" i="16" s="1"/>
  <c r="E72" i="16"/>
  <c r="E84" i="16" s="1"/>
  <c r="E40" i="16"/>
  <c r="E52" i="16" s="1"/>
  <c r="H24" i="20"/>
  <c r="H56" i="20" s="1"/>
  <c r="H40" i="20"/>
  <c r="H72" i="20" s="1"/>
  <c r="H40" i="21"/>
  <c r="H72" i="21" s="1"/>
  <c r="H24" i="21"/>
  <c r="H56" i="21" s="1"/>
  <c r="B8" i="15"/>
  <c r="F8" i="16"/>
  <c r="B8" i="18"/>
  <c r="F8" i="19"/>
  <c r="C8" i="15"/>
  <c r="F56" i="15"/>
  <c r="F68" i="15" s="1"/>
  <c r="G8" i="16"/>
  <c r="B56" i="17"/>
  <c r="B68" i="17" s="1"/>
  <c r="C8" i="18"/>
  <c r="G8" i="19"/>
  <c r="E40" i="19"/>
  <c r="E52" i="19" s="1"/>
  <c r="C72" i="19"/>
  <c r="C84" i="19" s="1"/>
  <c r="B56" i="20"/>
  <c r="B68" i="20" s="1"/>
  <c r="C8" i="21"/>
  <c r="F56" i="21"/>
  <c r="F68" i="21" s="1"/>
  <c r="B56" i="23"/>
  <c r="B68" i="23" s="1"/>
  <c r="D8" i="15"/>
  <c r="H8" i="16"/>
  <c r="E24" i="17"/>
  <c r="E36" i="17" s="1"/>
  <c r="D8" i="18"/>
  <c r="H8" i="19"/>
  <c r="E24" i="20"/>
  <c r="E36" i="20" s="1"/>
  <c r="D8" i="21"/>
  <c r="B40" i="21"/>
  <c r="B52" i="21" s="1"/>
  <c r="F40" i="22"/>
  <c r="F52" i="22" s="1"/>
  <c r="E8" i="15"/>
  <c r="F20" i="15"/>
  <c r="B20" i="17"/>
  <c r="E8" i="18"/>
  <c r="E72" i="19"/>
  <c r="E84" i="19" s="1"/>
  <c r="B20" i="20"/>
  <c r="E8" i="21"/>
  <c r="F20" i="21"/>
  <c r="G40" i="22"/>
  <c r="G72" i="22" s="1"/>
  <c r="B20" i="23"/>
  <c r="G8" i="15"/>
  <c r="C8" i="17"/>
  <c r="G8" i="18"/>
  <c r="C8" i="20"/>
  <c r="G8" i="21"/>
  <c r="C8" i="23"/>
  <c r="F40" i="15"/>
  <c r="F52" i="15" s="1"/>
  <c r="D8" i="17"/>
  <c r="E20" i="17"/>
  <c r="B40" i="17"/>
  <c r="B52" i="17" s="1"/>
  <c r="E24" i="19"/>
  <c r="E36" i="19" s="1"/>
  <c r="C56" i="19"/>
  <c r="C68" i="19" s="1"/>
  <c r="D8" i="20"/>
  <c r="E20" i="20"/>
  <c r="B40" i="20"/>
  <c r="B52" i="20" s="1"/>
  <c r="F40" i="21"/>
  <c r="F52" i="21" s="1"/>
  <c r="D8" i="23"/>
  <c r="B40" i="23"/>
  <c r="B52" i="23" s="1"/>
  <c r="F24" i="22"/>
  <c r="F36" i="22" s="1"/>
  <c r="E8" i="23"/>
  <c r="F72" i="15"/>
  <c r="F84" i="15" s="1"/>
  <c r="B8" i="16"/>
  <c r="F8" i="17"/>
  <c r="B72" i="17"/>
  <c r="B84" i="17" s="1"/>
  <c r="B8" i="19"/>
  <c r="C20" i="19"/>
  <c r="E56" i="19"/>
  <c r="E68" i="19" s="1"/>
  <c r="F8" i="20"/>
  <c r="B72" i="20"/>
  <c r="B84" i="20" s="1"/>
  <c r="F72" i="21"/>
  <c r="F84" i="21" s="1"/>
  <c r="B8" i="22"/>
  <c r="F8" i="23"/>
  <c r="B72" i="23"/>
  <c r="B84" i="23" s="1"/>
  <c r="C8" i="16"/>
  <c r="G8" i="17"/>
  <c r="E40" i="17"/>
  <c r="E52" i="17" s="1"/>
  <c r="G8" i="20"/>
  <c r="E40" i="20"/>
  <c r="E52" i="20" s="1"/>
  <c r="B56" i="21"/>
  <c r="B68" i="21" s="1"/>
  <c r="C8" i="22"/>
  <c r="F56" i="22"/>
  <c r="F68" i="22" s="1"/>
  <c r="G8" i="23"/>
  <c r="D8" i="16"/>
  <c r="D8" i="22"/>
  <c r="E20" i="10"/>
  <c r="E56" i="10"/>
  <c r="E68" i="10" s="1"/>
  <c r="E24" i="10"/>
  <c r="E36" i="10" s="1"/>
  <c r="E72" i="10"/>
  <c r="E84" i="10" s="1"/>
  <c r="E40" i="10"/>
  <c r="E52" i="10" s="1"/>
  <c r="H40" i="12"/>
  <c r="H72" i="12" s="1"/>
  <c r="H24" i="12"/>
  <c r="H56" i="12" s="1"/>
  <c r="H24" i="11"/>
  <c r="H56" i="11" s="1"/>
  <c r="H40" i="11"/>
  <c r="H72" i="11" s="1"/>
  <c r="E20" i="13"/>
  <c r="E56" i="13"/>
  <c r="E68" i="13" s="1"/>
  <c r="E24" i="13"/>
  <c r="E36" i="13" s="1"/>
  <c r="E72" i="13"/>
  <c r="E84" i="13" s="1"/>
  <c r="E40" i="13"/>
  <c r="E52" i="13" s="1"/>
  <c r="H24" i="14"/>
  <c r="H56" i="14" s="1"/>
  <c r="H40" i="14"/>
  <c r="H72" i="14" s="1"/>
  <c r="C20" i="12"/>
  <c r="E56" i="12"/>
  <c r="E68" i="12" s="1"/>
  <c r="G8" i="10"/>
  <c r="H8" i="10"/>
  <c r="F40" i="10"/>
  <c r="F52" i="10" s="1"/>
  <c r="E24" i="11"/>
  <c r="E36" i="11" s="1"/>
  <c r="D8" i="12"/>
  <c r="E20" i="12"/>
  <c r="F40" i="13"/>
  <c r="F52" i="13" s="1"/>
  <c r="C40" i="12"/>
  <c r="C52" i="12" s="1"/>
  <c r="G40" i="13"/>
  <c r="G72" i="13" s="1"/>
  <c r="F72" i="10"/>
  <c r="F84" i="10" s="1"/>
  <c r="B8" i="11"/>
  <c r="E56" i="11"/>
  <c r="E68" i="11" s="1"/>
  <c r="F8" i="12"/>
  <c r="B72" i="12"/>
  <c r="B84" i="12" s="1"/>
  <c r="H40" i="13"/>
  <c r="H72" i="13" s="1"/>
  <c r="F72" i="13"/>
  <c r="F84" i="13" s="1"/>
  <c r="B8" i="14"/>
  <c r="C8" i="11"/>
  <c r="G8" i="12"/>
  <c r="E40" i="12"/>
  <c r="E52" i="12" s="1"/>
  <c r="C72" i="12"/>
  <c r="C84" i="12" s="1"/>
  <c r="C8" i="14"/>
  <c r="D8" i="11"/>
  <c r="E20" i="11"/>
  <c r="D8" i="14"/>
  <c r="F24" i="10"/>
  <c r="F36" i="10" s="1"/>
  <c r="B24" i="12"/>
  <c r="B36" i="12" s="1"/>
  <c r="E72" i="12"/>
  <c r="E84" i="12" s="1"/>
  <c r="F24" i="13"/>
  <c r="F36" i="13" s="1"/>
  <c r="E8" i="14"/>
  <c r="B8" i="10"/>
  <c r="F8" i="11"/>
  <c r="C24" i="12"/>
  <c r="C36" i="12" s="1"/>
  <c r="B8" i="13"/>
  <c r="F8" i="14"/>
  <c r="C8" i="10"/>
  <c r="F56" i="10"/>
  <c r="F68" i="10" s="1"/>
  <c r="G8" i="11"/>
  <c r="E40" i="11"/>
  <c r="E52" i="11" s="1"/>
  <c r="C8" i="13"/>
  <c r="F56" i="13"/>
  <c r="F68" i="13" s="1"/>
  <c r="G8" i="14"/>
  <c r="D8" i="10"/>
  <c r="D8" i="13"/>
  <c r="H24" i="9"/>
  <c r="H56" i="9" s="1"/>
  <c r="H40" i="9"/>
  <c r="H72" i="9" s="1"/>
  <c r="E20" i="8"/>
  <c r="E24" i="8"/>
  <c r="E36" i="8" s="1"/>
  <c r="E56" i="8"/>
  <c r="E68" i="8" s="1"/>
  <c r="E72" i="8"/>
  <c r="E84" i="8" s="1"/>
  <c r="E40" i="8"/>
  <c r="E52" i="8" s="1"/>
  <c r="G8" i="8"/>
  <c r="H8" i="8"/>
  <c r="F40" i="8"/>
  <c r="F52" i="8" s="1"/>
  <c r="F72" i="8"/>
  <c r="F84" i="8" s="1"/>
  <c r="B8" i="9"/>
  <c r="C8" i="9"/>
  <c r="F24" i="8"/>
  <c r="F36" i="8" s="1"/>
  <c r="E8" i="9"/>
  <c r="B8" i="8"/>
  <c r="F8" i="9"/>
  <c r="D8" i="9"/>
  <c r="C8" i="8"/>
  <c r="F56" i="8"/>
  <c r="F68" i="8" s="1"/>
  <c r="G8" i="9"/>
  <c r="D8" i="8"/>
  <c r="H40" i="7"/>
  <c r="H72" i="7" s="1"/>
  <c r="H24" i="7"/>
  <c r="H56" i="7" s="1"/>
  <c r="E24" i="7"/>
  <c r="E36" i="7" s="1"/>
  <c r="B8" i="7"/>
  <c r="G24" i="7"/>
  <c r="G56" i="7" s="1"/>
  <c r="E56" i="7"/>
  <c r="E68" i="7" s="1"/>
  <c r="C8" i="7"/>
  <c r="D8" i="7"/>
  <c r="E20" i="7"/>
  <c r="F8" i="7"/>
  <c r="E40" i="7"/>
  <c r="E52" i="7" s="1"/>
  <c r="C8" i="6"/>
  <c r="C56" i="6" s="1"/>
  <c r="C68" i="6" s="1"/>
  <c r="E8" i="6"/>
  <c r="E72" i="6" s="1"/>
  <c r="E84" i="6" s="1"/>
  <c r="H8" i="6"/>
  <c r="H24" i="6" s="1"/>
  <c r="H56" i="6" s="1"/>
  <c r="B8" i="6"/>
  <c r="G24" i="6"/>
  <c r="G56" i="6" s="1"/>
  <c r="D8" i="6"/>
  <c r="F8" i="6"/>
  <c r="I67" i="4"/>
  <c r="E90" i="4" s="1"/>
  <c r="I35" i="4"/>
  <c r="C90" i="4" s="1"/>
  <c r="I19" i="4"/>
  <c r="B90" i="4" s="1"/>
  <c r="I51" i="4"/>
  <c r="D90" i="4" s="1"/>
  <c r="G2" i="4"/>
  <c r="B2" i="4"/>
  <c r="G1" i="4"/>
  <c r="B1" i="4"/>
  <c r="A1" i="4"/>
  <c r="H83" i="3"/>
  <c r="G83" i="3"/>
  <c r="F83" i="3"/>
  <c r="E83" i="3"/>
  <c r="D83" i="3"/>
  <c r="C83" i="3"/>
  <c r="B83" i="3"/>
  <c r="I82" i="3"/>
  <c r="D79" i="2" s="1"/>
  <c r="A82" i="3"/>
  <c r="I81" i="3"/>
  <c r="D78" i="2" s="1"/>
  <c r="A81" i="3"/>
  <c r="I80" i="3"/>
  <c r="D77" i="2" s="1"/>
  <c r="A80" i="3"/>
  <c r="I79" i="3"/>
  <c r="D76" i="2" s="1"/>
  <c r="A79" i="3"/>
  <c r="I78" i="3"/>
  <c r="D75" i="2" s="1"/>
  <c r="A78" i="3"/>
  <c r="I77" i="3"/>
  <c r="D74" i="2" s="1"/>
  <c r="A77" i="3"/>
  <c r="I76" i="3"/>
  <c r="D73" i="2" s="1"/>
  <c r="A76" i="3"/>
  <c r="I75" i="3"/>
  <c r="D72" i="2" s="1"/>
  <c r="A75" i="3"/>
  <c r="I74" i="3"/>
  <c r="D71" i="2" s="1"/>
  <c r="A74" i="3"/>
  <c r="I73" i="3"/>
  <c r="D70" i="2" s="1"/>
  <c r="A73" i="3"/>
  <c r="B70" i="3"/>
  <c r="A70" i="3"/>
  <c r="F4" i="3" s="1"/>
  <c r="H67" i="3"/>
  <c r="G67" i="3"/>
  <c r="F67" i="3"/>
  <c r="E67" i="3"/>
  <c r="D67" i="3"/>
  <c r="C67" i="3"/>
  <c r="B67" i="3"/>
  <c r="I66" i="3"/>
  <c r="D65" i="2" s="1"/>
  <c r="A66" i="3"/>
  <c r="I65" i="3"/>
  <c r="D64" i="2" s="1"/>
  <c r="A65" i="3"/>
  <c r="I64" i="3"/>
  <c r="D63" i="2" s="1"/>
  <c r="A64" i="3"/>
  <c r="I63" i="3"/>
  <c r="D62" i="2" s="1"/>
  <c r="A63" i="3"/>
  <c r="I62" i="3"/>
  <c r="D61" i="2" s="1"/>
  <c r="A62" i="3"/>
  <c r="I61" i="3"/>
  <c r="D60" i="2" s="1"/>
  <c r="A61" i="3"/>
  <c r="I60" i="3"/>
  <c r="D59" i="2" s="1"/>
  <c r="A60" i="3"/>
  <c r="I59" i="3"/>
  <c r="D58" i="2" s="1"/>
  <c r="A59" i="3"/>
  <c r="I58" i="3"/>
  <c r="D57" i="2" s="1"/>
  <c r="A58" i="3"/>
  <c r="I57" i="3"/>
  <c r="D56" i="2" s="1"/>
  <c r="A57" i="3"/>
  <c r="B54" i="3"/>
  <c r="A54" i="3"/>
  <c r="E4" i="3" s="1"/>
  <c r="H51" i="3"/>
  <c r="G51" i="3"/>
  <c r="F51" i="3"/>
  <c r="E51" i="3"/>
  <c r="D51" i="3"/>
  <c r="C51" i="3"/>
  <c r="B51" i="3"/>
  <c r="I50" i="3"/>
  <c r="D51" i="2" s="1"/>
  <c r="I49" i="3"/>
  <c r="D50" i="2" s="1"/>
  <c r="I48" i="3"/>
  <c r="D49" i="2" s="1"/>
  <c r="I47" i="3"/>
  <c r="D48" i="2" s="1"/>
  <c r="I46" i="3"/>
  <c r="D47" i="2" s="1"/>
  <c r="I45" i="3"/>
  <c r="D46" i="2" s="1"/>
  <c r="I44" i="3"/>
  <c r="D45" i="2" s="1"/>
  <c r="I43" i="3"/>
  <c r="D44" i="2" s="1"/>
  <c r="I42" i="3"/>
  <c r="D43" i="2" s="1"/>
  <c r="A42" i="3"/>
  <c r="I41" i="3"/>
  <c r="D42" i="2" s="1"/>
  <c r="A41" i="3"/>
  <c r="B38" i="3"/>
  <c r="A38" i="3"/>
  <c r="D4" i="3" s="1"/>
  <c r="H35" i="3"/>
  <c r="G35" i="3"/>
  <c r="F35" i="3"/>
  <c r="E35" i="3"/>
  <c r="D35" i="3"/>
  <c r="C35" i="3"/>
  <c r="B35" i="3"/>
  <c r="I34" i="3"/>
  <c r="D37" i="2" s="1"/>
  <c r="A34" i="3"/>
  <c r="I33" i="3"/>
  <c r="D36" i="2" s="1"/>
  <c r="A33" i="3"/>
  <c r="I32" i="3"/>
  <c r="D35" i="2" s="1"/>
  <c r="A32" i="3"/>
  <c r="I31" i="3"/>
  <c r="D34" i="2" s="1"/>
  <c r="A31" i="3"/>
  <c r="I30" i="3"/>
  <c r="D33" i="2" s="1"/>
  <c r="A30" i="3"/>
  <c r="I29" i="3"/>
  <c r="D32" i="2" s="1"/>
  <c r="A29" i="3"/>
  <c r="I28" i="3"/>
  <c r="D31" i="2" s="1"/>
  <c r="A28" i="3"/>
  <c r="I27" i="3"/>
  <c r="D30" i="2" s="1"/>
  <c r="A27" i="3"/>
  <c r="I26" i="3"/>
  <c r="D29" i="2" s="1"/>
  <c r="A26" i="3"/>
  <c r="I25" i="3"/>
  <c r="D28" i="2" s="1"/>
  <c r="A25" i="3"/>
  <c r="B22" i="3"/>
  <c r="A22" i="3"/>
  <c r="C4" i="3" s="1"/>
  <c r="H19" i="3"/>
  <c r="G19" i="3"/>
  <c r="F19" i="3"/>
  <c r="E19" i="3"/>
  <c r="D19" i="3"/>
  <c r="C19" i="3"/>
  <c r="B19" i="3"/>
  <c r="I18" i="3"/>
  <c r="D23" i="2" s="1"/>
  <c r="A18" i="3"/>
  <c r="I17" i="3"/>
  <c r="D22" i="2" s="1"/>
  <c r="A17" i="3"/>
  <c r="I16" i="3"/>
  <c r="D21" i="2" s="1"/>
  <c r="A16" i="3"/>
  <c r="I15" i="3"/>
  <c r="D20" i="2" s="1"/>
  <c r="A15" i="3"/>
  <c r="I14" i="3"/>
  <c r="D19" i="2" s="1"/>
  <c r="A14" i="3"/>
  <c r="I13" i="3"/>
  <c r="D18" i="2" s="1"/>
  <c r="A13" i="3"/>
  <c r="I12" i="3"/>
  <c r="D17" i="2" s="1"/>
  <c r="A12" i="3"/>
  <c r="I11" i="3"/>
  <c r="D16" i="2" s="1"/>
  <c r="A11" i="3"/>
  <c r="I10" i="3"/>
  <c r="D15" i="2" s="1"/>
  <c r="A10" i="3"/>
  <c r="I9" i="3"/>
  <c r="D14" i="2" s="1"/>
  <c r="A9" i="3"/>
  <c r="B6" i="3"/>
  <c r="A6" i="3"/>
  <c r="B4" i="3" s="1"/>
  <c r="G2" i="3"/>
  <c r="B2" i="3"/>
  <c r="G1" i="3"/>
  <c r="D8" i="3" s="1"/>
  <c r="B1" i="3"/>
  <c r="A1" i="3"/>
  <c r="E154" i="2"/>
  <c r="C154" i="2"/>
  <c r="B154" i="2"/>
  <c r="G84" i="2"/>
  <c r="F84" i="2"/>
  <c r="E84" i="2"/>
  <c r="D84" i="2"/>
  <c r="C84" i="2"/>
  <c r="I10" i="2"/>
  <c r="B10" i="2"/>
  <c r="I9" i="2"/>
  <c r="F20" i="18" l="1"/>
  <c r="I20" i="29"/>
  <c r="B91" i="29" s="1"/>
  <c r="C110" i="2" s="1"/>
  <c r="F72" i="18"/>
  <c r="F84" i="18" s="1"/>
  <c r="F40" i="18"/>
  <c r="F52" i="18" s="1"/>
  <c r="H24" i="48"/>
  <c r="H56" i="48" s="1"/>
  <c r="F56" i="18"/>
  <c r="F68" i="18" s="1"/>
  <c r="F40" i="24"/>
  <c r="F52" i="24" s="1"/>
  <c r="D24" i="45"/>
  <c r="D36" i="45" s="1"/>
  <c r="I20" i="26"/>
  <c r="B91" i="26" s="1"/>
  <c r="C107" i="2" s="1"/>
  <c r="H40" i="6"/>
  <c r="H72" i="6" s="1"/>
  <c r="C56" i="34"/>
  <c r="C68" i="34" s="1"/>
  <c r="C24" i="34"/>
  <c r="C36" i="34" s="1"/>
  <c r="F24" i="55"/>
  <c r="F36" i="55" s="1"/>
  <c r="B40" i="12"/>
  <c r="B52" i="12" s="1"/>
  <c r="H40" i="41"/>
  <c r="H72" i="41" s="1"/>
  <c r="B56" i="12"/>
  <c r="B68" i="12" s="1"/>
  <c r="C72" i="34"/>
  <c r="C84" i="34" s="1"/>
  <c r="F72" i="55"/>
  <c r="F84" i="55" s="1"/>
  <c r="E56" i="45"/>
  <c r="E68" i="45" s="1"/>
  <c r="F20" i="35"/>
  <c r="F20" i="24"/>
  <c r="G24" i="45"/>
  <c r="G56" i="45" s="1"/>
  <c r="F24" i="35"/>
  <c r="F36" i="35" s="1"/>
  <c r="C40" i="6"/>
  <c r="C52" i="6" s="1"/>
  <c r="I52" i="29"/>
  <c r="D91" i="29" s="1"/>
  <c r="E110" i="2" s="1"/>
  <c r="H40" i="40"/>
  <c r="H72" i="40" s="1"/>
  <c r="I68" i="28"/>
  <c r="E91" i="28" s="1"/>
  <c r="F109" i="2" s="1"/>
  <c r="C20" i="6"/>
  <c r="F24" i="24"/>
  <c r="F36" i="24" s="1"/>
  <c r="F72" i="35"/>
  <c r="F84" i="35" s="1"/>
  <c r="F40" i="55"/>
  <c r="F52" i="55" s="1"/>
  <c r="I52" i="26"/>
  <c r="D91" i="26" s="1"/>
  <c r="E107" i="2" s="1"/>
  <c r="F56" i="35"/>
  <c r="F68" i="35" s="1"/>
  <c r="F56" i="24"/>
  <c r="F68" i="24" s="1"/>
  <c r="E40" i="6"/>
  <c r="E52" i="6" s="1"/>
  <c r="D40" i="45"/>
  <c r="D52" i="45" s="1"/>
  <c r="E24" i="45"/>
  <c r="E36" i="45" s="1"/>
  <c r="F56" i="55"/>
  <c r="F68" i="55" s="1"/>
  <c r="E20" i="6"/>
  <c r="I84" i="29"/>
  <c r="F91" i="29" s="1"/>
  <c r="G110" i="2" s="1"/>
  <c r="E56" i="6"/>
  <c r="E68" i="6" s="1"/>
  <c r="I68" i="29"/>
  <c r="E91" i="29" s="1"/>
  <c r="F110" i="2" s="1"/>
  <c r="E24" i="6"/>
  <c r="E36" i="6" s="1"/>
  <c r="D8" i="4"/>
  <c r="C8" i="4"/>
  <c r="B8" i="4"/>
  <c r="H8" i="4"/>
  <c r="G8" i="4"/>
  <c r="E8" i="4"/>
  <c r="F8" i="4"/>
  <c r="I83" i="3"/>
  <c r="F90" i="3" s="1"/>
  <c r="I51" i="3"/>
  <c r="D90" i="3" s="1"/>
  <c r="B40" i="55"/>
  <c r="B52" i="55" s="1"/>
  <c r="B20" i="55"/>
  <c r="B56" i="55"/>
  <c r="B68" i="55" s="1"/>
  <c r="B24" i="55"/>
  <c r="B36" i="55" s="1"/>
  <c r="B72" i="55"/>
  <c r="B84" i="55" s="1"/>
  <c r="D20" i="55"/>
  <c r="D56" i="55"/>
  <c r="D68" i="55" s="1"/>
  <c r="D24" i="55"/>
  <c r="D36" i="55" s="1"/>
  <c r="D72" i="55"/>
  <c r="D84" i="55" s="1"/>
  <c r="D40" i="55"/>
  <c r="D52" i="55" s="1"/>
  <c r="F40" i="53"/>
  <c r="F52" i="53" s="1"/>
  <c r="F20" i="53"/>
  <c r="F56" i="53"/>
  <c r="F68" i="53" s="1"/>
  <c r="F24" i="53"/>
  <c r="F36" i="53" s="1"/>
  <c r="F72" i="53"/>
  <c r="F84" i="53" s="1"/>
  <c r="D72" i="53"/>
  <c r="D84" i="53" s="1"/>
  <c r="D40" i="53"/>
  <c r="D52" i="53" s="1"/>
  <c r="D20" i="53"/>
  <c r="D56" i="53"/>
  <c r="D68" i="53" s="1"/>
  <c r="D24" i="53"/>
  <c r="D36" i="53" s="1"/>
  <c r="B24" i="56"/>
  <c r="B36" i="56" s="1"/>
  <c r="B72" i="56"/>
  <c r="B84" i="56" s="1"/>
  <c r="B40" i="56"/>
  <c r="B52" i="56" s="1"/>
  <c r="B20" i="56"/>
  <c r="B56" i="56"/>
  <c r="B68" i="56" s="1"/>
  <c r="H24" i="55"/>
  <c r="H56" i="55" s="1"/>
  <c r="H40" i="55"/>
  <c r="H72" i="55" s="1"/>
  <c r="C56" i="48"/>
  <c r="C68" i="48" s="1"/>
  <c r="C24" i="48"/>
  <c r="C36" i="48" s="1"/>
  <c r="C72" i="48"/>
  <c r="C84" i="48" s="1"/>
  <c r="C40" i="48"/>
  <c r="C52" i="48" s="1"/>
  <c r="C20" i="48"/>
  <c r="E56" i="46"/>
  <c r="E68" i="46" s="1"/>
  <c r="E24" i="46"/>
  <c r="E36" i="46" s="1"/>
  <c r="E72" i="46"/>
  <c r="E84" i="46" s="1"/>
  <c r="E40" i="46"/>
  <c r="E52" i="46" s="1"/>
  <c r="E20" i="46"/>
  <c r="E24" i="42"/>
  <c r="E36" i="42" s="1"/>
  <c r="E72" i="42"/>
  <c r="E84" i="42" s="1"/>
  <c r="E40" i="42"/>
  <c r="E52" i="42" s="1"/>
  <c r="E20" i="42"/>
  <c r="E56" i="42"/>
  <c r="E68" i="42" s="1"/>
  <c r="G24" i="43"/>
  <c r="G56" i="43" s="1"/>
  <c r="G40" i="43"/>
  <c r="G72" i="43" s="1"/>
  <c r="D20" i="52"/>
  <c r="D56" i="52"/>
  <c r="D68" i="52" s="1"/>
  <c r="D24" i="52"/>
  <c r="D36" i="52" s="1"/>
  <c r="D72" i="52"/>
  <c r="D84" i="52" s="1"/>
  <c r="D40" i="52"/>
  <c r="D52" i="52" s="1"/>
  <c r="B40" i="52"/>
  <c r="B52" i="52" s="1"/>
  <c r="B20" i="52"/>
  <c r="B56" i="52"/>
  <c r="B68" i="52" s="1"/>
  <c r="B24" i="52"/>
  <c r="B36" i="52" s="1"/>
  <c r="B72" i="52"/>
  <c r="B84" i="52" s="1"/>
  <c r="D72" i="50"/>
  <c r="D84" i="50" s="1"/>
  <c r="D40" i="50"/>
  <c r="D52" i="50" s="1"/>
  <c r="D20" i="50"/>
  <c r="D56" i="50"/>
  <c r="D68" i="50" s="1"/>
  <c r="D24" i="50"/>
  <c r="D36" i="50" s="1"/>
  <c r="F24" i="54"/>
  <c r="F36" i="54" s="1"/>
  <c r="F72" i="54"/>
  <c r="F84" i="54" s="1"/>
  <c r="F40" i="54"/>
  <c r="F52" i="54" s="1"/>
  <c r="F20" i="54"/>
  <c r="F56" i="54"/>
  <c r="F68" i="54" s="1"/>
  <c r="D56" i="54"/>
  <c r="D68" i="54" s="1"/>
  <c r="D24" i="54"/>
  <c r="D36" i="54" s="1"/>
  <c r="D72" i="54"/>
  <c r="D84" i="54" s="1"/>
  <c r="D40" i="54"/>
  <c r="D52" i="54" s="1"/>
  <c r="D20" i="54"/>
  <c r="H24" i="43"/>
  <c r="H56" i="43" s="1"/>
  <c r="H40" i="43"/>
  <c r="H72" i="43" s="1"/>
  <c r="C56" i="42"/>
  <c r="C68" i="42" s="1"/>
  <c r="C24" i="42"/>
  <c r="C36" i="42" s="1"/>
  <c r="C72" i="42"/>
  <c r="C84" i="42" s="1"/>
  <c r="C40" i="42"/>
  <c r="C52" i="42" s="1"/>
  <c r="C20" i="42"/>
  <c r="D72" i="56"/>
  <c r="D84" i="56" s="1"/>
  <c r="D40" i="56"/>
  <c r="D52" i="56" s="1"/>
  <c r="D20" i="56"/>
  <c r="D56" i="56"/>
  <c r="D68" i="56" s="1"/>
  <c r="D24" i="56"/>
  <c r="D36" i="56" s="1"/>
  <c r="D20" i="49"/>
  <c r="D56" i="49"/>
  <c r="D68" i="49" s="1"/>
  <c r="D24" i="49"/>
  <c r="D36" i="49" s="1"/>
  <c r="D72" i="49"/>
  <c r="D84" i="49" s="1"/>
  <c r="D40" i="49"/>
  <c r="D52" i="49" s="1"/>
  <c r="F40" i="50"/>
  <c r="F52" i="50" s="1"/>
  <c r="F20" i="50"/>
  <c r="F56" i="50"/>
  <c r="F68" i="50" s="1"/>
  <c r="F24" i="50"/>
  <c r="F36" i="50" s="1"/>
  <c r="F72" i="50"/>
  <c r="F84" i="50" s="1"/>
  <c r="D72" i="47"/>
  <c r="D84" i="47" s="1"/>
  <c r="D40" i="47"/>
  <c r="D52" i="47" s="1"/>
  <c r="D20" i="47"/>
  <c r="D56" i="47"/>
  <c r="D68" i="47" s="1"/>
  <c r="D24" i="47"/>
  <c r="D36" i="47" s="1"/>
  <c r="B24" i="53"/>
  <c r="B36" i="53" s="1"/>
  <c r="B72" i="53"/>
  <c r="B84" i="53" s="1"/>
  <c r="B40" i="53"/>
  <c r="B52" i="53" s="1"/>
  <c r="B20" i="53"/>
  <c r="B56" i="53"/>
  <c r="B68" i="53" s="1"/>
  <c r="H24" i="52"/>
  <c r="H56" i="52" s="1"/>
  <c r="H40" i="52"/>
  <c r="H72" i="52" s="1"/>
  <c r="B72" i="44"/>
  <c r="B84" i="44" s="1"/>
  <c r="B40" i="44"/>
  <c r="B52" i="44" s="1"/>
  <c r="B24" i="44"/>
  <c r="B36" i="44" s="1"/>
  <c r="B20" i="44"/>
  <c r="B56" i="44"/>
  <c r="B68" i="44" s="1"/>
  <c r="G24" i="49"/>
  <c r="G56" i="49" s="1"/>
  <c r="G40" i="49"/>
  <c r="G72" i="49" s="1"/>
  <c r="F24" i="51"/>
  <c r="F36" i="51" s="1"/>
  <c r="F72" i="51"/>
  <c r="F84" i="51" s="1"/>
  <c r="F40" i="51"/>
  <c r="F52" i="51" s="1"/>
  <c r="F20" i="51"/>
  <c r="F56" i="51"/>
  <c r="F68" i="51" s="1"/>
  <c r="D56" i="51"/>
  <c r="D68" i="51" s="1"/>
  <c r="D24" i="51"/>
  <c r="D36" i="51" s="1"/>
  <c r="D72" i="51"/>
  <c r="D84" i="51" s="1"/>
  <c r="D40" i="51"/>
  <c r="D52" i="51" s="1"/>
  <c r="D20" i="51"/>
  <c r="C24" i="45"/>
  <c r="C36" i="45" s="1"/>
  <c r="I36" i="45" s="1"/>
  <c r="C91" i="45" s="1"/>
  <c r="D126" i="2" s="1"/>
  <c r="C72" i="45"/>
  <c r="C84" i="45" s="1"/>
  <c r="I84" i="45" s="1"/>
  <c r="F91" i="45" s="1"/>
  <c r="G126" i="2" s="1"/>
  <c r="C40" i="45"/>
  <c r="C52" i="45" s="1"/>
  <c r="C20" i="45"/>
  <c r="I20" i="45" s="1"/>
  <c r="B91" i="45" s="1"/>
  <c r="C126" i="2" s="1"/>
  <c r="C56" i="45"/>
  <c r="C68" i="45" s="1"/>
  <c r="D24" i="42"/>
  <c r="D36" i="42" s="1"/>
  <c r="D72" i="42"/>
  <c r="D84" i="42" s="1"/>
  <c r="D40" i="42"/>
  <c r="D52" i="42" s="1"/>
  <c r="D20" i="42"/>
  <c r="D56" i="42"/>
  <c r="D68" i="42" s="1"/>
  <c r="C40" i="55"/>
  <c r="C52" i="55" s="1"/>
  <c r="C20" i="55"/>
  <c r="C56" i="55"/>
  <c r="C68" i="55" s="1"/>
  <c r="C24" i="55"/>
  <c r="C36" i="55" s="1"/>
  <c r="C72" i="55"/>
  <c r="C84" i="55" s="1"/>
  <c r="G40" i="54"/>
  <c r="G72" i="54" s="1"/>
  <c r="G24" i="54"/>
  <c r="G56" i="54" s="1"/>
  <c r="H24" i="49"/>
  <c r="H56" i="49" s="1"/>
  <c r="H40" i="49"/>
  <c r="H72" i="49" s="1"/>
  <c r="C40" i="46"/>
  <c r="C52" i="46" s="1"/>
  <c r="C20" i="46"/>
  <c r="C56" i="46"/>
  <c r="C68" i="46" s="1"/>
  <c r="C24" i="46"/>
  <c r="C36" i="46" s="1"/>
  <c r="C72" i="46"/>
  <c r="C84" i="46" s="1"/>
  <c r="B40" i="49"/>
  <c r="B52" i="49" s="1"/>
  <c r="B20" i="49"/>
  <c r="B56" i="49"/>
  <c r="B68" i="49" s="1"/>
  <c r="B24" i="49"/>
  <c r="B36" i="49" s="1"/>
  <c r="B72" i="49"/>
  <c r="B84" i="49" s="1"/>
  <c r="F40" i="47"/>
  <c r="F52" i="47" s="1"/>
  <c r="F20" i="47"/>
  <c r="F56" i="47"/>
  <c r="F68" i="47" s="1"/>
  <c r="F24" i="47"/>
  <c r="F36" i="47" s="1"/>
  <c r="F72" i="47"/>
  <c r="F84" i="47" s="1"/>
  <c r="B24" i="50"/>
  <c r="B36" i="50" s="1"/>
  <c r="B72" i="50"/>
  <c r="B84" i="50" s="1"/>
  <c r="B40" i="50"/>
  <c r="B52" i="50" s="1"/>
  <c r="B20" i="50"/>
  <c r="B56" i="50"/>
  <c r="B68" i="50" s="1"/>
  <c r="G40" i="53"/>
  <c r="G72" i="53" s="1"/>
  <c r="G24" i="53"/>
  <c r="G56" i="53" s="1"/>
  <c r="C72" i="53"/>
  <c r="C84" i="53" s="1"/>
  <c r="C40" i="53"/>
  <c r="C52" i="53" s="1"/>
  <c r="C20" i="53"/>
  <c r="C56" i="53"/>
  <c r="C68" i="53" s="1"/>
  <c r="C24" i="53"/>
  <c r="C36" i="53" s="1"/>
  <c r="F24" i="48"/>
  <c r="F36" i="48" s="1"/>
  <c r="F72" i="48"/>
  <c r="F84" i="48" s="1"/>
  <c r="F40" i="48"/>
  <c r="F52" i="48" s="1"/>
  <c r="F20" i="48"/>
  <c r="F56" i="48"/>
  <c r="F68" i="48" s="1"/>
  <c r="D56" i="48"/>
  <c r="D68" i="48" s="1"/>
  <c r="D24" i="48"/>
  <c r="D36" i="48" s="1"/>
  <c r="D72" i="48"/>
  <c r="D84" i="48" s="1"/>
  <c r="D40" i="48"/>
  <c r="D52" i="48" s="1"/>
  <c r="D20" i="48"/>
  <c r="F72" i="42"/>
  <c r="F84" i="42" s="1"/>
  <c r="F40" i="42"/>
  <c r="F52" i="42" s="1"/>
  <c r="F24" i="42"/>
  <c r="F36" i="42" s="1"/>
  <c r="F20" i="42"/>
  <c r="F56" i="42"/>
  <c r="F68" i="42" s="1"/>
  <c r="G40" i="56"/>
  <c r="G72" i="56" s="1"/>
  <c r="G24" i="56"/>
  <c r="G56" i="56" s="1"/>
  <c r="G40" i="51"/>
  <c r="G72" i="51" s="1"/>
  <c r="G24" i="51"/>
  <c r="G56" i="51" s="1"/>
  <c r="B24" i="47"/>
  <c r="B36" i="47" s="1"/>
  <c r="B72" i="47"/>
  <c r="B84" i="47" s="1"/>
  <c r="B40" i="47"/>
  <c r="B52" i="47" s="1"/>
  <c r="B20" i="47"/>
  <c r="B56" i="47"/>
  <c r="B68" i="47" s="1"/>
  <c r="D72" i="44"/>
  <c r="D84" i="44" s="1"/>
  <c r="D40" i="44"/>
  <c r="D52" i="44" s="1"/>
  <c r="D20" i="44"/>
  <c r="D56" i="44"/>
  <c r="D68" i="44" s="1"/>
  <c r="D24" i="44"/>
  <c r="D36" i="44" s="1"/>
  <c r="F56" i="43"/>
  <c r="F68" i="43" s="1"/>
  <c r="F24" i="43"/>
  <c r="F36" i="43" s="1"/>
  <c r="F20" i="43"/>
  <c r="F72" i="43"/>
  <c r="F84" i="43" s="1"/>
  <c r="F40" i="43"/>
  <c r="F52" i="43" s="1"/>
  <c r="E40" i="44"/>
  <c r="E52" i="44" s="1"/>
  <c r="E20" i="44"/>
  <c r="E56" i="44"/>
  <c r="E68" i="44" s="1"/>
  <c r="E24" i="44"/>
  <c r="E36" i="44" s="1"/>
  <c r="E72" i="44"/>
  <c r="E84" i="44" s="1"/>
  <c r="B40" i="43"/>
  <c r="B52" i="43" s="1"/>
  <c r="B20" i="43"/>
  <c r="B56" i="43"/>
  <c r="B68" i="43" s="1"/>
  <c r="I68" i="43" s="1"/>
  <c r="E91" i="43" s="1"/>
  <c r="F124" i="2" s="1"/>
  <c r="B24" i="43"/>
  <c r="B36" i="43" s="1"/>
  <c r="B72" i="43"/>
  <c r="B84" i="43" s="1"/>
  <c r="C40" i="52"/>
  <c r="C52" i="52" s="1"/>
  <c r="C20" i="52"/>
  <c r="C56" i="52"/>
  <c r="C68" i="52" s="1"/>
  <c r="C24" i="52"/>
  <c r="C36" i="52" s="1"/>
  <c r="C72" i="52"/>
  <c r="C84" i="52" s="1"/>
  <c r="G40" i="50"/>
  <c r="G72" i="50" s="1"/>
  <c r="G24" i="50"/>
  <c r="G56" i="50" s="1"/>
  <c r="E72" i="56"/>
  <c r="E84" i="56" s="1"/>
  <c r="E40" i="56"/>
  <c r="E52" i="56" s="1"/>
  <c r="E20" i="56"/>
  <c r="E56" i="56"/>
  <c r="E68" i="56" s="1"/>
  <c r="E24" i="56"/>
  <c r="E36" i="56" s="1"/>
  <c r="C72" i="50"/>
  <c r="C84" i="50" s="1"/>
  <c r="C40" i="50"/>
  <c r="C52" i="50" s="1"/>
  <c r="C20" i="50"/>
  <c r="C56" i="50"/>
  <c r="C68" i="50" s="1"/>
  <c r="C24" i="50"/>
  <c r="C36" i="50" s="1"/>
  <c r="E24" i="54"/>
  <c r="E36" i="54" s="1"/>
  <c r="E72" i="54"/>
  <c r="E84" i="54" s="1"/>
  <c r="E40" i="54"/>
  <c r="E52" i="54" s="1"/>
  <c r="E20" i="54"/>
  <c r="E56" i="54"/>
  <c r="E68" i="54" s="1"/>
  <c r="G24" i="55"/>
  <c r="G56" i="55" s="1"/>
  <c r="G40" i="55"/>
  <c r="G72" i="55" s="1"/>
  <c r="C40" i="49"/>
  <c r="C52" i="49" s="1"/>
  <c r="C20" i="49"/>
  <c r="C56" i="49"/>
  <c r="C68" i="49" s="1"/>
  <c r="C24" i="49"/>
  <c r="C36" i="49" s="1"/>
  <c r="C72" i="49"/>
  <c r="C84" i="49" s="1"/>
  <c r="E72" i="53"/>
  <c r="E84" i="53" s="1"/>
  <c r="E40" i="53"/>
  <c r="E52" i="53" s="1"/>
  <c r="E20" i="53"/>
  <c r="E56" i="53"/>
  <c r="E68" i="53" s="1"/>
  <c r="E24" i="53"/>
  <c r="E36" i="53" s="1"/>
  <c r="G40" i="48"/>
  <c r="G72" i="48" s="1"/>
  <c r="G24" i="48"/>
  <c r="G56" i="48" s="1"/>
  <c r="E24" i="51"/>
  <c r="E36" i="51" s="1"/>
  <c r="E72" i="51"/>
  <c r="E84" i="51" s="1"/>
  <c r="E40" i="51"/>
  <c r="E52" i="51" s="1"/>
  <c r="E20" i="51"/>
  <c r="E56" i="51"/>
  <c r="E68" i="51" s="1"/>
  <c r="C56" i="54"/>
  <c r="C68" i="54" s="1"/>
  <c r="C24" i="54"/>
  <c r="C36" i="54" s="1"/>
  <c r="C72" i="54"/>
  <c r="C84" i="54" s="1"/>
  <c r="C40" i="54"/>
  <c r="C52" i="54" s="1"/>
  <c r="C20" i="54"/>
  <c r="G24" i="46"/>
  <c r="G56" i="46" s="1"/>
  <c r="G40" i="46"/>
  <c r="G72" i="46" s="1"/>
  <c r="G40" i="47"/>
  <c r="G72" i="47" s="1"/>
  <c r="G24" i="47"/>
  <c r="G56" i="47" s="1"/>
  <c r="E72" i="50"/>
  <c r="E84" i="50" s="1"/>
  <c r="E40" i="50"/>
  <c r="E52" i="50" s="1"/>
  <c r="E20" i="50"/>
  <c r="E56" i="50"/>
  <c r="E68" i="50" s="1"/>
  <c r="E24" i="50"/>
  <c r="E36" i="50" s="1"/>
  <c r="C72" i="47"/>
  <c r="C84" i="47" s="1"/>
  <c r="C40" i="47"/>
  <c r="C52" i="47" s="1"/>
  <c r="C20" i="47"/>
  <c r="C56" i="47"/>
  <c r="C68" i="47" s="1"/>
  <c r="C24" i="47"/>
  <c r="C36" i="47" s="1"/>
  <c r="E24" i="48"/>
  <c r="E36" i="48" s="1"/>
  <c r="E72" i="48"/>
  <c r="E84" i="48" s="1"/>
  <c r="E40" i="48"/>
  <c r="E52" i="48" s="1"/>
  <c r="E20" i="48"/>
  <c r="E56" i="48"/>
  <c r="E68" i="48" s="1"/>
  <c r="G24" i="52"/>
  <c r="G56" i="52" s="1"/>
  <c r="G40" i="52"/>
  <c r="G72" i="52" s="1"/>
  <c r="H24" i="46"/>
  <c r="H56" i="46" s="1"/>
  <c r="H40" i="46"/>
  <c r="H72" i="46" s="1"/>
  <c r="F40" i="56"/>
  <c r="F52" i="56" s="1"/>
  <c r="F20" i="56"/>
  <c r="F56" i="56"/>
  <c r="F68" i="56" s="1"/>
  <c r="F24" i="56"/>
  <c r="F36" i="56" s="1"/>
  <c r="F72" i="56"/>
  <c r="F84" i="56" s="1"/>
  <c r="E72" i="47"/>
  <c r="E84" i="47" s="1"/>
  <c r="E40" i="47"/>
  <c r="E52" i="47" s="1"/>
  <c r="E20" i="47"/>
  <c r="E56" i="47"/>
  <c r="E68" i="47" s="1"/>
  <c r="E24" i="47"/>
  <c r="E36" i="47" s="1"/>
  <c r="C56" i="51"/>
  <c r="C68" i="51" s="1"/>
  <c r="C24" i="51"/>
  <c r="C36" i="51" s="1"/>
  <c r="C72" i="51"/>
  <c r="C84" i="51" s="1"/>
  <c r="C40" i="51"/>
  <c r="C52" i="51" s="1"/>
  <c r="C20" i="51"/>
  <c r="B20" i="46"/>
  <c r="B56" i="46"/>
  <c r="B68" i="46" s="1"/>
  <c r="I68" i="46" s="1"/>
  <c r="E91" i="46" s="1"/>
  <c r="F127" i="2" s="1"/>
  <c r="B24" i="46"/>
  <c r="B36" i="46" s="1"/>
  <c r="I36" i="46" s="1"/>
  <c r="C91" i="46" s="1"/>
  <c r="D127" i="2" s="1"/>
  <c r="B72" i="46"/>
  <c r="B84" i="46" s="1"/>
  <c r="B40" i="46"/>
  <c r="B52" i="46" s="1"/>
  <c r="I20" i="28"/>
  <c r="B91" i="28" s="1"/>
  <c r="C109" i="2" s="1"/>
  <c r="I84" i="28"/>
  <c r="F91" i="28" s="1"/>
  <c r="G109" i="2" s="1"/>
  <c r="I84" i="26"/>
  <c r="F91" i="26" s="1"/>
  <c r="G107" i="2" s="1"/>
  <c r="F24" i="33"/>
  <c r="F36" i="33" s="1"/>
  <c r="F72" i="33"/>
  <c r="F84" i="33" s="1"/>
  <c r="F40" i="33"/>
  <c r="F52" i="33" s="1"/>
  <c r="F20" i="33"/>
  <c r="F56" i="33"/>
  <c r="F68" i="33" s="1"/>
  <c r="D56" i="30"/>
  <c r="D68" i="30" s="1"/>
  <c r="D72" i="30"/>
  <c r="D84" i="30" s="1"/>
  <c r="D40" i="30"/>
  <c r="D52" i="30" s="1"/>
  <c r="D20" i="30"/>
  <c r="D24" i="30"/>
  <c r="D36" i="30" s="1"/>
  <c r="G40" i="39"/>
  <c r="G72" i="39" s="1"/>
  <c r="G24" i="39"/>
  <c r="G56" i="39" s="1"/>
  <c r="B24" i="41"/>
  <c r="B36" i="41" s="1"/>
  <c r="B72" i="41"/>
  <c r="B84" i="41" s="1"/>
  <c r="B40" i="41"/>
  <c r="B52" i="41" s="1"/>
  <c r="B20" i="41"/>
  <c r="B56" i="41"/>
  <c r="B68" i="41" s="1"/>
  <c r="G24" i="37"/>
  <c r="G56" i="37" s="1"/>
  <c r="G40" i="37"/>
  <c r="G72" i="37" s="1"/>
  <c r="G40" i="27"/>
  <c r="G72" i="27" s="1"/>
  <c r="G24" i="27"/>
  <c r="G56" i="27" s="1"/>
  <c r="F72" i="30"/>
  <c r="F84" i="30" s="1"/>
  <c r="F40" i="30"/>
  <c r="F52" i="30" s="1"/>
  <c r="F56" i="30"/>
  <c r="F68" i="30" s="1"/>
  <c r="F20" i="30"/>
  <c r="F24" i="30"/>
  <c r="F36" i="30" s="1"/>
  <c r="E72" i="24"/>
  <c r="E84" i="24" s="1"/>
  <c r="E40" i="24"/>
  <c r="E52" i="24" s="1"/>
  <c r="E20" i="24"/>
  <c r="E56" i="24"/>
  <c r="E68" i="24" s="1"/>
  <c r="E24" i="24"/>
  <c r="E36" i="24" s="1"/>
  <c r="I52" i="28"/>
  <c r="D91" i="28" s="1"/>
  <c r="E109" i="2" s="1"/>
  <c r="E24" i="36"/>
  <c r="E36" i="36" s="1"/>
  <c r="E72" i="36"/>
  <c r="E84" i="36" s="1"/>
  <c r="E40" i="36"/>
  <c r="E52" i="36" s="1"/>
  <c r="E20" i="36"/>
  <c r="E56" i="36"/>
  <c r="E68" i="36" s="1"/>
  <c r="F20" i="31"/>
  <c r="F56" i="31"/>
  <c r="F68" i="31" s="1"/>
  <c r="F24" i="31"/>
  <c r="F36" i="31" s="1"/>
  <c r="F72" i="31"/>
  <c r="F84" i="31" s="1"/>
  <c r="F40" i="31"/>
  <c r="F52" i="31" s="1"/>
  <c r="G40" i="30"/>
  <c r="G72" i="30" s="1"/>
  <c r="G24" i="30"/>
  <c r="G56" i="30" s="1"/>
  <c r="E72" i="32"/>
  <c r="E84" i="32" s="1"/>
  <c r="E40" i="32"/>
  <c r="E52" i="32" s="1"/>
  <c r="E20" i="32"/>
  <c r="E56" i="32"/>
  <c r="E68" i="32" s="1"/>
  <c r="E24" i="32"/>
  <c r="E36" i="32" s="1"/>
  <c r="E24" i="33"/>
  <c r="E36" i="33" s="1"/>
  <c r="E72" i="33"/>
  <c r="E84" i="33" s="1"/>
  <c r="E40" i="33"/>
  <c r="E52" i="33" s="1"/>
  <c r="E20" i="33"/>
  <c r="E56" i="33"/>
  <c r="E68" i="33" s="1"/>
  <c r="C56" i="36"/>
  <c r="C68" i="36" s="1"/>
  <c r="C24" i="36"/>
  <c r="C36" i="36" s="1"/>
  <c r="C72" i="36"/>
  <c r="C84" i="36" s="1"/>
  <c r="C40" i="36"/>
  <c r="C52" i="36" s="1"/>
  <c r="C20" i="36"/>
  <c r="F20" i="37"/>
  <c r="F56" i="37"/>
  <c r="F68" i="37" s="1"/>
  <c r="F24" i="37"/>
  <c r="F36" i="37" s="1"/>
  <c r="F72" i="37"/>
  <c r="F84" i="37" s="1"/>
  <c r="F40" i="37"/>
  <c r="F52" i="37" s="1"/>
  <c r="C72" i="38"/>
  <c r="C84" i="38" s="1"/>
  <c r="C40" i="38"/>
  <c r="C52" i="38" s="1"/>
  <c r="C20" i="38"/>
  <c r="C56" i="38"/>
  <c r="C68" i="38" s="1"/>
  <c r="C24" i="38"/>
  <c r="C36" i="38" s="1"/>
  <c r="B24" i="32"/>
  <c r="B36" i="32" s="1"/>
  <c r="B72" i="32"/>
  <c r="B84" i="32" s="1"/>
  <c r="B40" i="32"/>
  <c r="B52" i="32" s="1"/>
  <c r="B20" i="32"/>
  <c r="B56" i="32"/>
  <c r="B68" i="32" s="1"/>
  <c r="B20" i="36"/>
  <c r="B56" i="36"/>
  <c r="B68" i="36" s="1"/>
  <c r="B24" i="36"/>
  <c r="B36" i="36" s="1"/>
  <c r="B72" i="36"/>
  <c r="B84" i="36" s="1"/>
  <c r="B40" i="36"/>
  <c r="B52" i="36" s="1"/>
  <c r="I36" i="28"/>
  <c r="C91" i="28" s="1"/>
  <c r="E72" i="41"/>
  <c r="E84" i="41" s="1"/>
  <c r="E40" i="41"/>
  <c r="E52" i="41" s="1"/>
  <c r="E20" i="41"/>
  <c r="E56" i="41"/>
  <c r="E68" i="41" s="1"/>
  <c r="E24" i="41"/>
  <c r="E36" i="41" s="1"/>
  <c r="D72" i="41"/>
  <c r="D84" i="41" s="1"/>
  <c r="D40" i="41"/>
  <c r="D52" i="41" s="1"/>
  <c r="D20" i="41"/>
  <c r="D56" i="41"/>
  <c r="D68" i="41" s="1"/>
  <c r="D24" i="41"/>
  <c r="D36" i="41" s="1"/>
  <c r="F24" i="39"/>
  <c r="F36" i="39" s="1"/>
  <c r="F72" i="39"/>
  <c r="F84" i="39" s="1"/>
  <c r="F40" i="39"/>
  <c r="F52" i="39" s="1"/>
  <c r="F20" i="39"/>
  <c r="F56" i="39"/>
  <c r="F68" i="39" s="1"/>
  <c r="G24" i="34"/>
  <c r="G56" i="34" s="1"/>
  <c r="G40" i="34"/>
  <c r="G72" i="34" s="1"/>
  <c r="D72" i="27"/>
  <c r="D84" i="27" s="1"/>
  <c r="D40" i="27"/>
  <c r="D52" i="27" s="1"/>
  <c r="D20" i="27"/>
  <c r="D56" i="27"/>
  <c r="D68" i="27" s="1"/>
  <c r="D24" i="27"/>
  <c r="D36" i="27" s="1"/>
  <c r="I36" i="26"/>
  <c r="C91" i="26" s="1"/>
  <c r="B20" i="39"/>
  <c r="B56" i="39"/>
  <c r="B68" i="39" s="1"/>
  <c r="B24" i="39"/>
  <c r="B36" i="39" s="1"/>
  <c r="B72" i="39"/>
  <c r="B84" i="39" s="1"/>
  <c r="B40" i="39"/>
  <c r="B52" i="39" s="1"/>
  <c r="C56" i="33"/>
  <c r="C68" i="33" s="1"/>
  <c r="C24" i="33"/>
  <c r="C36" i="33" s="1"/>
  <c r="C72" i="33"/>
  <c r="C84" i="33" s="1"/>
  <c r="C40" i="33"/>
  <c r="C52" i="33" s="1"/>
  <c r="C20" i="33"/>
  <c r="D20" i="37"/>
  <c r="D56" i="37"/>
  <c r="D68" i="37" s="1"/>
  <c r="D24" i="37"/>
  <c r="D36" i="37" s="1"/>
  <c r="D72" i="37"/>
  <c r="D84" i="37" s="1"/>
  <c r="I84" i="37" s="1"/>
  <c r="F91" i="37" s="1"/>
  <c r="G118" i="2" s="1"/>
  <c r="D40" i="37"/>
  <c r="D52" i="37" s="1"/>
  <c r="D72" i="38"/>
  <c r="D84" i="38" s="1"/>
  <c r="D40" i="38"/>
  <c r="D52" i="38" s="1"/>
  <c r="D20" i="38"/>
  <c r="D56" i="38"/>
  <c r="D68" i="38" s="1"/>
  <c r="D24" i="38"/>
  <c r="D36" i="38" s="1"/>
  <c r="B24" i="38"/>
  <c r="B36" i="38" s="1"/>
  <c r="B72" i="38"/>
  <c r="B84" i="38" s="1"/>
  <c r="B40" i="38"/>
  <c r="B52" i="38" s="1"/>
  <c r="B20" i="38"/>
  <c r="B56" i="38"/>
  <c r="B68" i="38" s="1"/>
  <c r="D56" i="39"/>
  <c r="D68" i="39" s="1"/>
  <c r="D24" i="39"/>
  <c r="D36" i="39" s="1"/>
  <c r="D72" i="39"/>
  <c r="D84" i="39" s="1"/>
  <c r="D40" i="39"/>
  <c r="D52" i="39" s="1"/>
  <c r="D20" i="39"/>
  <c r="G24" i="31"/>
  <c r="G56" i="31" s="1"/>
  <c r="G40" i="31"/>
  <c r="G72" i="31" s="1"/>
  <c r="F20" i="34"/>
  <c r="F56" i="34"/>
  <c r="F68" i="34" s="1"/>
  <c r="F24" i="34"/>
  <c r="F36" i="34" s="1"/>
  <c r="F72" i="34"/>
  <c r="F84" i="34" s="1"/>
  <c r="F40" i="34"/>
  <c r="F52" i="34" s="1"/>
  <c r="E72" i="27"/>
  <c r="E84" i="27" s="1"/>
  <c r="E40" i="27"/>
  <c r="E52" i="27" s="1"/>
  <c r="I52" i="27" s="1"/>
  <c r="D91" i="27" s="1"/>
  <c r="E108" i="2" s="1"/>
  <c r="E20" i="27"/>
  <c r="E56" i="27"/>
  <c r="E68" i="27" s="1"/>
  <c r="E24" i="27"/>
  <c r="E36" i="27" s="1"/>
  <c r="D56" i="25"/>
  <c r="D68" i="25" s="1"/>
  <c r="I68" i="25" s="1"/>
  <c r="E91" i="25" s="1"/>
  <c r="F106" i="2" s="1"/>
  <c r="D20" i="25"/>
  <c r="I20" i="25" s="1"/>
  <c r="B91" i="25" s="1"/>
  <c r="C106" i="2" s="1"/>
  <c r="D24" i="25"/>
  <c r="D36" i="25" s="1"/>
  <c r="I36" i="25" s="1"/>
  <c r="C91" i="25" s="1"/>
  <c r="D106" i="2" s="1"/>
  <c r="D72" i="25"/>
  <c r="D84" i="25" s="1"/>
  <c r="I84" i="25" s="1"/>
  <c r="F91" i="25" s="1"/>
  <c r="G106" i="2" s="1"/>
  <c r="D40" i="25"/>
  <c r="D52" i="25" s="1"/>
  <c r="I52" i="25" s="1"/>
  <c r="D91" i="25" s="1"/>
  <c r="E106" i="2" s="1"/>
  <c r="C72" i="35"/>
  <c r="C84" i="35" s="1"/>
  <c r="C40" i="35"/>
  <c r="C52" i="35" s="1"/>
  <c r="C20" i="35"/>
  <c r="C56" i="35"/>
  <c r="C68" i="35" s="1"/>
  <c r="C24" i="35"/>
  <c r="C36" i="35" s="1"/>
  <c r="B20" i="33"/>
  <c r="B56" i="33"/>
  <c r="B68" i="33" s="1"/>
  <c r="B24" i="33"/>
  <c r="B36" i="33" s="1"/>
  <c r="B72" i="33"/>
  <c r="B84" i="33" s="1"/>
  <c r="B40" i="33"/>
  <c r="B52" i="33" s="1"/>
  <c r="D20" i="40"/>
  <c r="D56" i="40"/>
  <c r="D68" i="40" s="1"/>
  <c r="D24" i="40"/>
  <c r="D36" i="40" s="1"/>
  <c r="D72" i="40"/>
  <c r="D84" i="40" s="1"/>
  <c r="D40" i="40"/>
  <c r="D52" i="40" s="1"/>
  <c r="F24" i="36"/>
  <c r="F36" i="36" s="1"/>
  <c r="F72" i="36"/>
  <c r="F84" i="36" s="1"/>
  <c r="F40" i="36"/>
  <c r="F52" i="36" s="1"/>
  <c r="F20" i="36"/>
  <c r="F56" i="36"/>
  <c r="F68" i="36" s="1"/>
  <c r="E24" i="39"/>
  <c r="E36" i="39" s="1"/>
  <c r="E72" i="39"/>
  <c r="E84" i="39" s="1"/>
  <c r="E40" i="39"/>
  <c r="E52" i="39" s="1"/>
  <c r="E20" i="39"/>
  <c r="E56" i="39"/>
  <c r="E68" i="39" s="1"/>
  <c r="D56" i="33"/>
  <c r="D68" i="33" s="1"/>
  <c r="D24" i="33"/>
  <c r="D36" i="33" s="1"/>
  <c r="D72" i="33"/>
  <c r="D84" i="33" s="1"/>
  <c r="D40" i="33"/>
  <c r="D52" i="33" s="1"/>
  <c r="D20" i="33"/>
  <c r="D72" i="24"/>
  <c r="D84" i="24" s="1"/>
  <c r="D24" i="24"/>
  <c r="D36" i="24" s="1"/>
  <c r="D40" i="24"/>
  <c r="D52" i="24" s="1"/>
  <c r="I52" i="24" s="1"/>
  <c r="D91" i="24" s="1"/>
  <c r="E105" i="2" s="1"/>
  <c r="D20" i="24"/>
  <c r="I20" i="24" s="1"/>
  <c r="B91" i="24" s="1"/>
  <c r="C105" i="2" s="1"/>
  <c r="D56" i="24"/>
  <c r="D68" i="24" s="1"/>
  <c r="C56" i="39"/>
  <c r="C68" i="39" s="1"/>
  <c r="C24" i="39"/>
  <c r="C36" i="39" s="1"/>
  <c r="C72" i="39"/>
  <c r="C84" i="39" s="1"/>
  <c r="C40" i="39"/>
  <c r="C52" i="39" s="1"/>
  <c r="C20" i="39"/>
  <c r="D20" i="34"/>
  <c r="D56" i="34"/>
  <c r="D68" i="34" s="1"/>
  <c r="D24" i="34"/>
  <c r="D36" i="34" s="1"/>
  <c r="D72" i="34"/>
  <c r="D84" i="34" s="1"/>
  <c r="D40" i="34"/>
  <c r="D52" i="34" s="1"/>
  <c r="E72" i="38"/>
  <c r="E84" i="38" s="1"/>
  <c r="E40" i="38"/>
  <c r="E52" i="38" s="1"/>
  <c r="E20" i="38"/>
  <c r="E56" i="38"/>
  <c r="E68" i="38" s="1"/>
  <c r="E24" i="38"/>
  <c r="E36" i="38" s="1"/>
  <c r="G40" i="41"/>
  <c r="G72" i="41" s="1"/>
  <c r="G24" i="41"/>
  <c r="G56" i="41" s="1"/>
  <c r="G40" i="33"/>
  <c r="G72" i="33" s="1"/>
  <c r="G24" i="33"/>
  <c r="G56" i="33" s="1"/>
  <c r="I36" i="29"/>
  <c r="C91" i="29" s="1"/>
  <c r="G40" i="36"/>
  <c r="G72" i="36" s="1"/>
  <c r="G24" i="36"/>
  <c r="G56" i="36" s="1"/>
  <c r="D56" i="36"/>
  <c r="D68" i="36" s="1"/>
  <c r="D24" i="36"/>
  <c r="D36" i="36" s="1"/>
  <c r="D72" i="36"/>
  <c r="D84" i="36" s="1"/>
  <c r="D40" i="36"/>
  <c r="D52" i="36" s="1"/>
  <c r="D20" i="36"/>
  <c r="D20" i="31"/>
  <c r="D56" i="31"/>
  <c r="D68" i="31" s="1"/>
  <c r="D24" i="31"/>
  <c r="D36" i="31" s="1"/>
  <c r="D72" i="31"/>
  <c r="D84" i="31" s="1"/>
  <c r="D40" i="31"/>
  <c r="D52" i="31" s="1"/>
  <c r="D72" i="35"/>
  <c r="D84" i="35" s="1"/>
  <c r="D40" i="35"/>
  <c r="D52" i="35" s="1"/>
  <c r="D20" i="35"/>
  <c r="D56" i="35"/>
  <c r="D68" i="35" s="1"/>
  <c r="D24" i="35"/>
  <c r="D36" i="35" s="1"/>
  <c r="C40" i="31"/>
  <c r="C52" i="31" s="1"/>
  <c r="C20" i="31"/>
  <c r="C56" i="31"/>
  <c r="C68" i="31" s="1"/>
  <c r="C24" i="31"/>
  <c r="C36" i="31" s="1"/>
  <c r="C72" i="31"/>
  <c r="C84" i="31" s="1"/>
  <c r="E72" i="35"/>
  <c r="E84" i="35" s="1"/>
  <c r="E40" i="35"/>
  <c r="E52" i="35" s="1"/>
  <c r="E20" i="35"/>
  <c r="E56" i="35"/>
  <c r="E68" i="35" s="1"/>
  <c r="E24" i="35"/>
  <c r="E36" i="35" s="1"/>
  <c r="D72" i="32"/>
  <c r="D84" i="32" s="1"/>
  <c r="D40" i="32"/>
  <c r="D52" i="32" s="1"/>
  <c r="D20" i="32"/>
  <c r="D56" i="32"/>
  <c r="D68" i="32" s="1"/>
  <c r="D24" i="32"/>
  <c r="D36" i="32" s="1"/>
  <c r="B24" i="35"/>
  <c r="B36" i="35" s="1"/>
  <c r="B72" i="35"/>
  <c r="B84" i="35" s="1"/>
  <c r="B40" i="35"/>
  <c r="B52" i="35" s="1"/>
  <c r="B20" i="35"/>
  <c r="B56" i="35"/>
  <c r="B68" i="35" s="1"/>
  <c r="F20" i="40"/>
  <c r="F56" i="40"/>
  <c r="F68" i="40" s="1"/>
  <c r="F24" i="40"/>
  <c r="F36" i="40" s="1"/>
  <c r="F72" i="40"/>
  <c r="F84" i="40" s="1"/>
  <c r="F40" i="40"/>
  <c r="F52" i="40" s="1"/>
  <c r="E72" i="30"/>
  <c r="E84" i="30" s="1"/>
  <c r="E40" i="30"/>
  <c r="E52" i="30" s="1"/>
  <c r="E56" i="30"/>
  <c r="E68" i="30" s="1"/>
  <c r="E20" i="30"/>
  <c r="E24" i="30"/>
  <c r="E36" i="30" s="1"/>
  <c r="E24" i="21"/>
  <c r="E36" i="21" s="1"/>
  <c r="E72" i="21"/>
  <c r="E84" i="21" s="1"/>
  <c r="E40" i="21"/>
  <c r="E52" i="21" s="1"/>
  <c r="E20" i="21"/>
  <c r="E56" i="21"/>
  <c r="E68" i="21" s="1"/>
  <c r="G40" i="20"/>
  <c r="G72" i="20" s="1"/>
  <c r="G24" i="20"/>
  <c r="G56" i="20" s="1"/>
  <c r="B40" i="19"/>
  <c r="B52" i="19" s="1"/>
  <c r="B20" i="19"/>
  <c r="B56" i="19"/>
  <c r="B68" i="19" s="1"/>
  <c r="B24" i="19"/>
  <c r="B36" i="19" s="1"/>
  <c r="B72" i="19"/>
  <c r="B84" i="19" s="1"/>
  <c r="D72" i="20"/>
  <c r="D84" i="20" s="1"/>
  <c r="D40" i="20"/>
  <c r="D52" i="20" s="1"/>
  <c r="D20" i="20"/>
  <c r="D56" i="20"/>
  <c r="D68" i="20" s="1"/>
  <c r="D24" i="20"/>
  <c r="D36" i="20" s="1"/>
  <c r="C72" i="17"/>
  <c r="C84" i="17" s="1"/>
  <c r="C40" i="17"/>
  <c r="C52" i="17" s="1"/>
  <c r="C20" i="17"/>
  <c r="C56" i="17"/>
  <c r="C68" i="17" s="1"/>
  <c r="C24" i="17"/>
  <c r="C36" i="17" s="1"/>
  <c r="E24" i="15"/>
  <c r="E36" i="15" s="1"/>
  <c r="E72" i="15"/>
  <c r="E84" i="15" s="1"/>
  <c r="E40" i="15"/>
  <c r="E52" i="15" s="1"/>
  <c r="E20" i="15"/>
  <c r="E56" i="15"/>
  <c r="E68" i="15" s="1"/>
  <c r="C56" i="21"/>
  <c r="C68" i="21" s="1"/>
  <c r="C24" i="21"/>
  <c r="C36" i="21" s="1"/>
  <c r="C72" i="21"/>
  <c r="C84" i="21" s="1"/>
  <c r="C40" i="21"/>
  <c r="C52" i="21" s="1"/>
  <c r="C20" i="21"/>
  <c r="B20" i="18"/>
  <c r="B56" i="18"/>
  <c r="B68" i="18" s="1"/>
  <c r="B24" i="18"/>
  <c r="B36" i="18" s="1"/>
  <c r="B72" i="18"/>
  <c r="B84" i="18" s="1"/>
  <c r="B40" i="18"/>
  <c r="B52" i="18" s="1"/>
  <c r="G40" i="15"/>
  <c r="G72" i="15" s="1"/>
  <c r="G24" i="15"/>
  <c r="G56" i="15" s="1"/>
  <c r="F20" i="16"/>
  <c r="F56" i="16"/>
  <c r="F68" i="16" s="1"/>
  <c r="F24" i="16"/>
  <c r="F36" i="16" s="1"/>
  <c r="F72" i="16"/>
  <c r="F84" i="16" s="1"/>
  <c r="F40" i="16"/>
  <c r="F52" i="16" s="1"/>
  <c r="F40" i="23"/>
  <c r="F52" i="23" s="1"/>
  <c r="F20" i="23"/>
  <c r="F56" i="23"/>
  <c r="F68" i="23" s="1"/>
  <c r="F24" i="23"/>
  <c r="F36" i="23" s="1"/>
  <c r="F72" i="23"/>
  <c r="F84" i="23" s="1"/>
  <c r="B20" i="15"/>
  <c r="B56" i="15"/>
  <c r="B68" i="15" s="1"/>
  <c r="B24" i="15"/>
  <c r="B36" i="15" s="1"/>
  <c r="B72" i="15"/>
  <c r="B84" i="15" s="1"/>
  <c r="B40" i="15"/>
  <c r="B52" i="15" s="1"/>
  <c r="G40" i="17"/>
  <c r="G72" i="17" s="1"/>
  <c r="G24" i="17"/>
  <c r="G56" i="17" s="1"/>
  <c r="C40" i="16"/>
  <c r="C52" i="16" s="1"/>
  <c r="C20" i="16"/>
  <c r="C56" i="16"/>
  <c r="C68" i="16" s="1"/>
  <c r="C24" i="16"/>
  <c r="C36" i="16" s="1"/>
  <c r="C72" i="16"/>
  <c r="C84" i="16" s="1"/>
  <c r="F40" i="17"/>
  <c r="F52" i="17" s="1"/>
  <c r="F20" i="17"/>
  <c r="F56" i="17"/>
  <c r="F68" i="17" s="1"/>
  <c r="F24" i="17"/>
  <c r="F36" i="17" s="1"/>
  <c r="F72" i="17"/>
  <c r="F84" i="17" s="1"/>
  <c r="B40" i="16"/>
  <c r="B52" i="16" s="1"/>
  <c r="B20" i="16"/>
  <c r="B56" i="16"/>
  <c r="B68" i="16" s="1"/>
  <c r="B24" i="16"/>
  <c r="B36" i="16" s="1"/>
  <c r="B72" i="16"/>
  <c r="B84" i="16" s="1"/>
  <c r="D56" i="21"/>
  <c r="D68" i="21" s="1"/>
  <c r="D24" i="21"/>
  <c r="D36" i="21" s="1"/>
  <c r="D72" i="21"/>
  <c r="D84" i="21" s="1"/>
  <c r="D40" i="21"/>
  <c r="D52" i="21" s="1"/>
  <c r="D20" i="21"/>
  <c r="D20" i="22"/>
  <c r="D56" i="22"/>
  <c r="D68" i="22" s="1"/>
  <c r="D24" i="22"/>
  <c r="D36" i="22" s="1"/>
  <c r="D72" i="22"/>
  <c r="D84" i="22" s="1"/>
  <c r="D40" i="22"/>
  <c r="D52" i="22" s="1"/>
  <c r="G24" i="19"/>
  <c r="G56" i="19" s="1"/>
  <c r="G40" i="19"/>
  <c r="G72" i="19" s="1"/>
  <c r="G40" i="23"/>
  <c r="G72" i="23" s="1"/>
  <c r="G24" i="23"/>
  <c r="G56" i="23" s="1"/>
  <c r="D72" i="17"/>
  <c r="D84" i="17" s="1"/>
  <c r="D40" i="17"/>
  <c r="D52" i="17" s="1"/>
  <c r="D20" i="17"/>
  <c r="D56" i="17"/>
  <c r="D68" i="17" s="1"/>
  <c r="D24" i="17"/>
  <c r="D36" i="17" s="1"/>
  <c r="D56" i="18"/>
  <c r="D68" i="18" s="1"/>
  <c r="D24" i="18"/>
  <c r="D36" i="18" s="1"/>
  <c r="D72" i="18"/>
  <c r="D84" i="18" s="1"/>
  <c r="D40" i="18"/>
  <c r="D52" i="18" s="1"/>
  <c r="D20" i="18"/>
  <c r="C56" i="18"/>
  <c r="C68" i="18" s="1"/>
  <c r="C24" i="18"/>
  <c r="C36" i="18" s="1"/>
  <c r="C72" i="18"/>
  <c r="C84" i="18" s="1"/>
  <c r="C40" i="18"/>
  <c r="C52" i="18" s="1"/>
  <c r="C20" i="18"/>
  <c r="E72" i="23"/>
  <c r="E84" i="23" s="1"/>
  <c r="E40" i="23"/>
  <c r="E52" i="23" s="1"/>
  <c r="E20" i="23"/>
  <c r="E56" i="23"/>
  <c r="E68" i="23" s="1"/>
  <c r="E24" i="23"/>
  <c r="E36" i="23" s="1"/>
  <c r="C40" i="22"/>
  <c r="C52" i="22" s="1"/>
  <c r="C20" i="22"/>
  <c r="C56" i="22"/>
  <c r="C68" i="22" s="1"/>
  <c r="C24" i="22"/>
  <c r="C36" i="22" s="1"/>
  <c r="C72" i="22"/>
  <c r="C84" i="22" s="1"/>
  <c r="F40" i="20"/>
  <c r="F52" i="20" s="1"/>
  <c r="F20" i="20"/>
  <c r="F56" i="20"/>
  <c r="F68" i="20" s="1"/>
  <c r="F24" i="20"/>
  <c r="F36" i="20" s="1"/>
  <c r="F72" i="20"/>
  <c r="F84" i="20" s="1"/>
  <c r="D72" i="23"/>
  <c r="D84" i="23" s="1"/>
  <c r="D40" i="23"/>
  <c r="D52" i="23" s="1"/>
  <c r="D20" i="23"/>
  <c r="D56" i="23"/>
  <c r="D68" i="23" s="1"/>
  <c r="D24" i="23"/>
  <c r="D36" i="23" s="1"/>
  <c r="C72" i="23"/>
  <c r="C84" i="23" s="1"/>
  <c r="C40" i="23"/>
  <c r="C52" i="23" s="1"/>
  <c r="C20" i="23"/>
  <c r="C56" i="23"/>
  <c r="C68" i="23" s="1"/>
  <c r="C24" i="23"/>
  <c r="C36" i="23" s="1"/>
  <c r="H24" i="16"/>
  <c r="H56" i="16" s="1"/>
  <c r="H40" i="16"/>
  <c r="H72" i="16" s="1"/>
  <c r="G24" i="16"/>
  <c r="G56" i="16" s="1"/>
  <c r="G40" i="16"/>
  <c r="G72" i="16" s="1"/>
  <c r="G40" i="21"/>
  <c r="G72" i="21" s="1"/>
  <c r="G24" i="21"/>
  <c r="G56" i="21" s="1"/>
  <c r="E24" i="18"/>
  <c r="E36" i="18" s="1"/>
  <c r="E72" i="18"/>
  <c r="E84" i="18" s="1"/>
  <c r="E40" i="18"/>
  <c r="E52" i="18" s="1"/>
  <c r="E20" i="18"/>
  <c r="E56" i="18"/>
  <c r="E68" i="18" s="1"/>
  <c r="D56" i="15"/>
  <c r="D68" i="15" s="1"/>
  <c r="D24" i="15"/>
  <c r="D36" i="15" s="1"/>
  <c r="D72" i="15"/>
  <c r="D84" i="15" s="1"/>
  <c r="D40" i="15"/>
  <c r="D52" i="15" s="1"/>
  <c r="D20" i="15"/>
  <c r="C72" i="20"/>
  <c r="C84" i="20" s="1"/>
  <c r="C40" i="20"/>
  <c r="C52" i="20" s="1"/>
  <c r="C20" i="20"/>
  <c r="C56" i="20"/>
  <c r="C68" i="20" s="1"/>
  <c r="C24" i="20"/>
  <c r="C36" i="20" s="1"/>
  <c r="C56" i="15"/>
  <c r="C68" i="15" s="1"/>
  <c r="C24" i="15"/>
  <c r="C36" i="15" s="1"/>
  <c r="C72" i="15"/>
  <c r="C84" i="15" s="1"/>
  <c r="C40" i="15"/>
  <c r="C52" i="15" s="1"/>
  <c r="C20" i="15"/>
  <c r="D20" i="16"/>
  <c r="D56" i="16"/>
  <c r="D68" i="16" s="1"/>
  <c r="D24" i="16"/>
  <c r="D36" i="16" s="1"/>
  <c r="D72" i="16"/>
  <c r="D84" i="16" s="1"/>
  <c r="D40" i="16"/>
  <c r="D52" i="16" s="1"/>
  <c r="B40" i="22"/>
  <c r="B52" i="22" s="1"/>
  <c r="B20" i="22"/>
  <c r="B56" i="22"/>
  <c r="B68" i="22" s="1"/>
  <c r="B24" i="22"/>
  <c r="B36" i="22" s="1"/>
  <c r="B72" i="22"/>
  <c r="B84" i="22" s="1"/>
  <c r="H24" i="19"/>
  <c r="H56" i="19" s="1"/>
  <c r="H40" i="19"/>
  <c r="H72" i="19" s="1"/>
  <c r="G40" i="18"/>
  <c r="G72" i="18" s="1"/>
  <c r="G24" i="18"/>
  <c r="G56" i="18" s="1"/>
  <c r="F20" i="19"/>
  <c r="F56" i="19"/>
  <c r="F68" i="19" s="1"/>
  <c r="F24" i="19"/>
  <c r="F36" i="19" s="1"/>
  <c r="F72" i="19"/>
  <c r="F84" i="19" s="1"/>
  <c r="F40" i="19"/>
  <c r="F52" i="19" s="1"/>
  <c r="D56" i="12"/>
  <c r="D68" i="12" s="1"/>
  <c r="D24" i="12"/>
  <c r="D36" i="12" s="1"/>
  <c r="D72" i="12"/>
  <c r="D84" i="12" s="1"/>
  <c r="D40" i="12"/>
  <c r="D52" i="12" s="1"/>
  <c r="D20" i="12"/>
  <c r="D72" i="14"/>
  <c r="D84" i="14" s="1"/>
  <c r="D40" i="14"/>
  <c r="D52" i="14" s="1"/>
  <c r="D20" i="14"/>
  <c r="D56" i="14"/>
  <c r="D68" i="14" s="1"/>
  <c r="D24" i="14"/>
  <c r="D36" i="14" s="1"/>
  <c r="F24" i="12"/>
  <c r="F36" i="12" s="1"/>
  <c r="F72" i="12"/>
  <c r="F84" i="12" s="1"/>
  <c r="F40" i="12"/>
  <c r="F52" i="12" s="1"/>
  <c r="F20" i="12"/>
  <c r="F56" i="12"/>
  <c r="F68" i="12" s="1"/>
  <c r="H24" i="10"/>
  <c r="H56" i="10" s="1"/>
  <c r="H40" i="10"/>
  <c r="H72" i="10" s="1"/>
  <c r="G24" i="10"/>
  <c r="G56" i="10" s="1"/>
  <c r="G40" i="10"/>
  <c r="G72" i="10" s="1"/>
  <c r="C40" i="10"/>
  <c r="C52" i="10" s="1"/>
  <c r="C20" i="10"/>
  <c r="C56" i="10"/>
  <c r="C68" i="10" s="1"/>
  <c r="C24" i="10"/>
  <c r="C36" i="10" s="1"/>
  <c r="C72" i="10"/>
  <c r="C84" i="10" s="1"/>
  <c r="F40" i="14"/>
  <c r="F52" i="14" s="1"/>
  <c r="F20" i="14"/>
  <c r="F56" i="14"/>
  <c r="F68" i="14" s="1"/>
  <c r="F24" i="14"/>
  <c r="F36" i="14" s="1"/>
  <c r="F72" i="14"/>
  <c r="F84" i="14" s="1"/>
  <c r="D72" i="11"/>
  <c r="D84" i="11" s="1"/>
  <c r="D40" i="11"/>
  <c r="D52" i="11" s="1"/>
  <c r="D20" i="11"/>
  <c r="D56" i="11"/>
  <c r="D68" i="11" s="1"/>
  <c r="D24" i="11"/>
  <c r="D36" i="11" s="1"/>
  <c r="B24" i="11"/>
  <c r="B36" i="11" s="1"/>
  <c r="B72" i="11"/>
  <c r="B84" i="11" s="1"/>
  <c r="B40" i="11"/>
  <c r="B52" i="11" s="1"/>
  <c r="B20" i="11"/>
  <c r="B56" i="11"/>
  <c r="B68" i="11" s="1"/>
  <c r="G40" i="11"/>
  <c r="G72" i="11" s="1"/>
  <c r="G24" i="11"/>
  <c r="G56" i="11" s="1"/>
  <c r="B40" i="13"/>
  <c r="B52" i="13" s="1"/>
  <c r="B20" i="13"/>
  <c r="B56" i="13"/>
  <c r="B68" i="13" s="1"/>
  <c r="B24" i="13"/>
  <c r="B36" i="13" s="1"/>
  <c r="B72" i="13"/>
  <c r="B84" i="13" s="1"/>
  <c r="C72" i="14"/>
  <c r="C84" i="14" s="1"/>
  <c r="C40" i="14"/>
  <c r="C52" i="14" s="1"/>
  <c r="C20" i="14"/>
  <c r="C56" i="14"/>
  <c r="C68" i="14" s="1"/>
  <c r="C24" i="14"/>
  <c r="C36" i="14" s="1"/>
  <c r="D20" i="13"/>
  <c r="D56" i="13"/>
  <c r="D68" i="13" s="1"/>
  <c r="D24" i="13"/>
  <c r="D36" i="13" s="1"/>
  <c r="D72" i="13"/>
  <c r="D84" i="13" s="1"/>
  <c r="D40" i="13"/>
  <c r="D52" i="13" s="1"/>
  <c r="D20" i="10"/>
  <c r="D56" i="10"/>
  <c r="D68" i="10" s="1"/>
  <c r="D24" i="10"/>
  <c r="D36" i="10" s="1"/>
  <c r="D72" i="10"/>
  <c r="D84" i="10" s="1"/>
  <c r="D40" i="10"/>
  <c r="D52" i="10" s="1"/>
  <c r="F40" i="11"/>
  <c r="F52" i="11" s="1"/>
  <c r="F20" i="11"/>
  <c r="F56" i="11"/>
  <c r="F68" i="11" s="1"/>
  <c r="F24" i="11"/>
  <c r="F36" i="11" s="1"/>
  <c r="F72" i="11"/>
  <c r="F84" i="11" s="1"/>
  <c r="G40" i="14"/>
  <c r="G72" i="14" s="1"/>
  <c r="G24" i="14"/>
  <c r="G56" i="14" s="1"/>
  <c r="B40" i="10"/>
  <c r="B52" i="10" s="1"/>
  <c r="B20" i="10"/>
  <c r="B56" i="10"/>
  <c r="B68" i="10" s="1"/>
  <c r="I68" i="10" s="1"/>
  <c r="E91" i="10" s="1"/>
  <c r="F91" i="2" s="1"/>
  <c r="B24" i="10"/>
  <c r="B36" i="10" s="1"/>
  <c r="B72" i="10"/>
  <c r="B84" i="10" s="1"/>
  <c r="G40" i="12"/>
  <c r="G72" i="12" s="1"/>
  <c r="G24" i="12"/>
  <c r="G56" i="12" s="1"/>
  <c r="E72" i="14"/>
  <c r="E84" i="14" s="1"/>
  <c r="E40" i="14"/>
  <c r="E52" i="14" s="1"/>
  <c r="E20" i="14"/>
  <c r="E56" i="14"/>
  <c r="E68" i="14" s="1"/>
  <c r="E24" i="14"/>
  <c r="E36" i="14" s="1"/>
  <c r="C72" i="11"/>
  <c r="C84" i="11" s="1"/>
  <c r="C40" i="11"/>
  <c r="C52" i="11" s="1"/>
  <c r="C20" i="11"/>
  <c r="C56" i="11"/>
  <c r="C68" i="11" s="1"/>
  <c r="C24" i="11"/>
  <c r="C36" i="11" s="1"/>
  <c r="C40" i="13"/>
  <c r="C52" i="13" s="1"/>
  <c r="C20" i="13"/>
  <c r="C56" i="13"/>
  <c r="C68" i="13" s="1"/>
  <c r="C24" i="13"/>
  <c r="C36" i="13" s="1"/>
  <c r="C72" i="13"/>
  <c r="C84" i="13" s="1"/>
  <c r="B24" i="14"/>
  <c r="B36" i="14" s="1"/>
  <c r="B72" i="14"/>
  <c r="B84" i="14" s="1"/>
  <c r="B40" i="14"/>
  <c r="B52" i="14" s="1"/>
  <c r="B20" i="14"/>
  <c r="B56" i="14"/>
  <c r="B68" i="14" s="1"/>
  <c r="B24" i="9"/>
  <c r="B36" i="9" s="1"/>
  <c r="B40" i="9"/>
  <c r="B52" i="9" s="1"/>
  <c r="B72" i="9"/>
  <c r="B84" i="9" s="1"/>
  <c r="B20" i="9"/>
  <c r="B56" i="9"/>
  <c r="B68" i="9" s="1"/>
  <c r="D20" i="8"/>
  <c r="D56" i="8"/>
  <c r="D68" i="8" s="1"/>
  <c r="D24" i="8"/>
  <c r="D36" i="8" s="1"/>
  <c r="D72" i="8"/>
  <c r="D84" i="8" s="1"/>
  <c r="D40" i="8"/>
  <c r="D52" i="8" s="1"/>
  <c r="G40" i="9"/>
  <c r="G72" i="9" s="1"/>
  <c r="G24" i="9"/>
  <c r="G56" i="9" s="1"/>
  <c r="H24" i="8"/>
  <c r="H56" i="8" s="1"/>
  <c r="H40" i="8"/>
  <c r="H72" i="8" s="1"/>
  <c r="G24" i="8"/>
  <c r="G56" i="8" s="1"/>
  <c r="G40" i="8"/>
  <c r="G72" i="8" s="1"/>
  <c r="C40" i="8"/>
  <c r="C52" i="8" s="1"/>
  <c r="C56" i="8"/>
  <c r="C68" i="8" s="1"/>
  <c r="C20" i="8"/>
  <c r="C24" i="8"/>
  <c r="C36" i="8" s="1"/>
  <c r="C72" i="8"/>
  <c r="C84" i="8" s="1"/>
  <c r="D72" i="9"/>
  <c r="D84" i="9" s="1"/>
  <c r="D40" i="9"/>
  <c r="D52" i="9" s="1"/>
  <c r="D20" i="9"/>
  <c r="D56" i="9"/>
  <c r="D68" i="9" s="1"/>
  <c r="D24" i="9"/>
  <c r="D36" i="9" s="1"/>
  <c r="F40" i="9"/>
  <c r="F52" i="9" s="1"/>
  <c r="F20" i="9"/>
  <c r="F56" i="9"/>
  <c r="F68" i="9" s="1"/>
  <c r="F72" i="9"/>
  <c r="F84" i="9" s="1"/>
  <c r="F24" i="9"/>
  <c r="F36" i="9" s="1"/>
  <c r="B40" i="8"/>
  <c r="B52" i="8" s="1"/>
  <c r="B20" i="8"/>
  <c r="B56" i="8"/>
  <c r="B68" i="8" s="1"/>
  <c r="B24" i="8"/>
  <c r="B36" i="8" s="1"/>
  <c r="B72" i="8"/>
  <c r="B84" i="8" s="1"/>
  <c r="I84" i="8" s="1"/>
  <c r="F91" i="8" s="1"/>
  <c r="G89" i="2" s="1"/>
  <c r="E72" i="9"/>
  <c r="E84" i="9" s="1"/>
  <c r="E40" i="9"/>
  <c r="E52" i="9" s="1"/>
  <c r="E20" i="9"/>
  <c r="E56" i="9"/>
  <c r="E68" i="9" s="1"/>
  <c r="E24" i="9"/>
  <c r="E36" i="9" s="1"/>
  <c r="C72" i="9"/>
  <c r="C84" i="9" s="1"/>
  <c r="C40" i="9"/>
  <c r="C52" i="9" s="1"/>
  <c r="C20" i="9"/>
  <c r="C56" i="9"/>
  <c r="C68" i="9" s="1"/>
  <c r="C24" i="9"/>
  <c r="C36" i="9" s="1"/>
  <c r="F40" i="7"/>
  <c r="F52" i="7" s="1"/>
  <c r="F20" i="7"/>
  <c r="F56" i="7"/>
  <c r="F68" i="7" s="1"/>
  <c r="F24" i="7"/>
  <c r="F36" i="7" s="1"/>
  <c r="F72" i="7"/>
  <c r="F84" i="7" s="1"/>
  <c r="D72" i="7"/>
  <c r="D84" i="7" s="1"/>
  <c r="D40" i="7"/>
  <c r="D52" i="7" s="1"/>
  <c r="D20" i="7"/>
  <c r="D56" i="7"/>
  <c r="D68" i="7" s="1"/>
  <c r="D24" i="7"/>
  <c r="D36" i="7" s="1"/>
  <c r="C72" i="7"/>
  <c r="C84" i="7" s="1"/>
  <c r="C40" i="7"/>
  <c r="C52" i="7" s="1"/>
  <c r="C20" i="7"/>
  <c r="C56" i="7"/>
  <c r="C68" i="7" s="1"/>
  <c r="C24" i="7"/>
  <c r="C36" i="7" s="1"/>
  <c r="B24" i="7"/>
  <c r="B36" i="7" s="1"/>
  <c r="B72" i="7"/>
  <c r="B84" i="7" s="1"/>
  <c r="B40" i="7"/>
  <c r="B52" i="7" s="1"/>
  <c r="B20" i="7"/>
  <c r="B56" i="7"/>
  <c r="B68" i="7" s="1"/>
  <c r="C72" i="6"/>
  <c r="C84" i="6" s="1"/>
  <c r="C24" i="6"/>
  <c r="C36" i="6" s="1"/>
  <c r="F40" i="6"/>
  <c r="F52" i="6" s="1"/>
  <c r="F20" i="6"/>
  <c r="F56" i="6"/>
  <c r="F68" i="6" s="1"/>
  <c r="F72" i="6"/>
  <c r="F84" i="6" s="1"/>
  <c r="F24" i="6"/>
  <c r="F36" i="6" s="1"/>
  <c r="D72" i="6"/>
  <c r="D84" i="6" s="1"/>
  <c r="D40" i="6"/>
  <c r="D52" i="6" s="1"/>
  <c r="D20" i="6"/>
  <c r="D56" i="6"/>
  <c r="D68" i="6" s="1"/>
  <c r="D24" i="6"/>
  <c r="D36" i="6" s="1"/>
  <c r="B24" i="6"/>
  <c r="B36" i="6" s="1"/>
  <c r="B72" i="6"/>
  <c r="B84" i="6" s="1"/>
  <c r="B40" i="6"/>
  <c r="B52" i="6" s="1"/>
  <c r="B20" i="6"/>
  <c r="B56" i="6"/>
  <c r="B68" i="6" s="1"/>
  <c r="I19" i="3"/>
  <c r="B90" i="3" s="1"/>
  <c r="H8" i="3"/>
  <c r="H24" i="3" s="1"/>
  <c r="H56" i="3" s="1"/>
  <c r="I67" i="3"/>
  <c r="E90" i="3" s="1"/>
  <c r="G8" i="3"/>
  <c r="G24" i="3" s="1"/>
  <c r="G56" i="3" s="1"/>
  <c r="F8" i="3"/>
  <c r="F20" i="3" s="1"/>
  <c r="C8" i="3"/>
  <c r="C40" i="3" s="1"/>
  <c r="I35" i="3"/>
  <c r="C90" i="3" s="1"/>
  <c r="E8" i="3"/>
  <c r="E20" i="3" s="1"/>
  <c r="D20" i="3"/>
  <c r="D56" i="3"/>
  <c r="D24" i="3"/>
  <c r="D72" i="3"/>
  <c r="D40" i="3"/>
  <c r="D80" i="2"/>
  <c r="E75" i="2" s="1"/>
  <c r="B8" i="3"/>
  <c r="I68" i="24" l="1"/>
  <c r="E91" i="24" s="1"/>
  <c r="F105" i="2" s="1"/>
  <c r="I52" i="45"/>
  <c r="D91" i="45" s="1"/>
  <c r="E126" i="2" s="1"/>
  <c r="I84" i="54"/>
  <c r="F91" i="54" s="1"/>
  <c r="G135" i="2" s="1"/>
  <c r="I20" i="40"/>
  <c r="B91" i="40" s="1"/>
  <c r="C121" i="2" s="1"/>
  <c r="I68" i="37"/>
  <c r="E91" i="37" s="1"/>
  <c r="F118" i="2" s="1"/>
  <c r="I84" i="43"/>
  <c r="F91" i="43" s="1"/>
  <c r="G124" i="2" s="1"/>
  <c r="I68" i="45"/>
  <c r="E91" i="45" s="1"/>
  <c r="F126" i="2" s="1"/>
  <c r="I52" i="37"/>
  <c r="D91" i="37" s="1"/>
  <c r="E118" i="2" s="1"/>
  <c r="I52" i="17"/>
  <c r="D91" i="17" s="1"/>
  <c r="E98" i="2" s="1"/>
  <c r="I52" i="21"/>
  <c r="D91" i="21" s="1"/>
  <c r="E102" i="2" s="1"/>
  <c r="I20" i="37"/>
  <c r="B91" i="37" s="1"/>
  <c r="C118" i="2" s="1"/>
  <c r="I20" i="8"/>
  <c r="B91" i="8" s="1"/>
  <c r="C89" i="2" s="1"/>
  <c r="I84" i="30"/>
  <c r="F91" i="30" s="1"/>
  <c r="G111" i="2" s="1"/>
  <c r="I68" i="48"/>
  <c r="E91" i="48" s="1"/>
  <c r="F129" i="2" s="1"/>
  <c r="I52" i="48"/>
  <c r="D91" i="48" s="1"/>
  <c r="E129" i="2" s="1"/>
  <c r="I68" i="17"/>
  <c r="E91" i="17" s="1"/>
  <c r="F98" i="2" s="1"/>
  <c r="I20" i="46"/>
  <c r="B91" i="46" s="1"/>
  <c r="C127" i="2" s="1"/>
  <c r="G40" i="3"/>
  <c r="G72" i="3" s="1"/>
  <c r="I52" i="12"/>
  <c r="D91" i="12" s="1"/>
  <c r="E93" i="2" s="1"/>
  <c r="I52" i="22"/>
  <c r="D91" i="22" s="1"/>
  <c r="E103" i="2" s="1"/>
  <c r="I36" i="24"/>
  <c r="C91" i="24" s="1"/>
  <c r="D105" i="2" s="1"/>
  <c r="F40" i="3"/>
  <c r="I36" i="34"/>
  <c r="C91" i="34" s="1"/>
  <c r="D115" i="2" s="1"/>
  <c r="I84" i="40"/>
  <c r="F91" i="40" s="1"/>
  <c r="G121" i="2" s="1"/>
  <c r="H40" i="3"/>
  <c r="H72" i="3" s="1"/>
  <c r="I84" i="7"/>
  <c r="F91" i="7" s="1"/>
  <c r="G88" i="2" s="1"/>
  <c r="I68" i="27"/>
  <c r="E91" i="27" s="1"/>
  <c r="F108" i="2" s="1"/>
  <c r="I36" i="10"/>
  <c r="C91" i="10" s="1"/>
  <c r="D91" i="2" s="1"/>
  <c r="I36" i="43"/>
  <c r="C91" i="43" s="1"/>
  <c r="D124" i="2" s="1"/>
  <c r="I68" i="6"/>
  <c r="E91" i="6" s="1"/>
  <c r="F87" i="2" s="1"/>
  <c r="I36" i="8"/>
  <c r="C91" i="8" s="1"/>
  <c r="D89" i="2" s="1"/>
  <c r="I20" i="14"/>
  <c r="B91" i="14" s="1"/>
  <c r="C95" i="2" s="1"/>
  <c r="I36" i="30"/>
  <c r="C91" i="30" s="1"/>
  <c r="D111" i="2" s="1"/>
  <c r="I84" i="14"/>
  <c r="F91" i="14" s="1"/>
  <c r="G95" i="2" s="1"/>
  <c r="I84" i="20"/>
  <c r="F91" i="20" s="1"/>
  <c r="G101" i="2" s="1"/>
  <c r="I36" i="31"/>
  <c r="C91" i="31" s="1"/>
  <c r="D112" i="2" s="1"/>
  <c r="I68" i="54"/>
  <c r="E91" i="54" s="1"/>
  <c r="F135" i="2" s="1"/>
  <c r="I84" i="27"/>
  <c r="F91" i="27" s="1"/>
  <c r="G108" i="2" s="1"/>
  <c r="F56" i="3"/>
  <c r="I36" i="37"/>
  <c r="C91" i="37" s="1"/>
  <c r="D118" i="2" s="1"/>
  <c r="I68" i="7"/>
  <c r="E91" i="7" s="1"/>
  <c r="F88" i="2" s="1"/>
  <c r="I91" i="28"/>
  <c r="D109" i="2"/>
  <c r="I52" i="30"/>
  <c r="D91" i="30" s="1"/>
  <c r="E111" i="2" s="1"/>
  <c r="I20" i="7"/>
  <c r="B91" i="7" s="1"/>
  <c r="C88" i="2" s="1"/>
  <c r="I91" i="26"/>
  <c r="D107" i="2"/>
  <c r="I68" i="40"/>
  <c r="E91" i="40" s="1"/>
  <c r="F121" i="2" s="1"/>
  <c r="F40" i="4"/>
  <c r="F52" i="4" s="1"/>
  <c r="F20" i="4"/>
  <c r="F72" i="4"/>
  <c r="F84" i="4" s="1"/>
  <c r="F24" i="4"/>
  <c r="F36" i="4" s="1"/>
  <c r="F56" i="4"/>
  <c r="F68" i="4" s="1"/>
  <c r="I68" i="21"/>
  <c r="E91" i="21" s="1"/>
  <c r="F102" i="2" s="1"/>
  <c r="E72" i="4"/>
  <c r="E84" i="4" s="1"/>
  <c r="E20" i="4"/>
  <c r="E56" i="4"/>
  <c r="E68" i="4" s="1"/>
  <c r="E24" i="4"/>
  <c r="E36" i="4" s="1"/>
  <c r="E40" i="4"/>
  <c r="E52" i="4" s="1"/>
  <c r="I20" i="27"/>
  <c r="B91" i="27" s="1"/>
  <c r="C108" i="2" s="1"/>
  <c r="G40" i="4"/>
  <c r="G72" i="4" s="1"/>
  <c r="G24" i="4"/>
  <c r="G56" i="4" s="1"/>
  <c r="I68" i="35"/>
  <c r="E91" i="35" s="1"/>
  <c r="F116" i="2" s="1"/>
  <c r="H24" i="4"/>
  <c r="H56" i="4" s="1"/>
  <c r="H40" i="4"/>
  <c r="H72" i="4" s="1"/>
  <c r="I91" i="29"/>
  <c r="D110" i="2"/>
  <c r="I36" i="33"/>
  <c r="C91" i="33" s="1"/>
  <c r="D114" i="2" s="1"/>
  <c r="I84" i="48"/>
  <c r="F91" i="48" s="1"/>
  <c r="G129" i="2" s="1"/>
  <c r="B72" i="4"/>
  <c r="B84" i="4" s="1"/>
  <c r="B56" i="4"/>
  <c r="B68" i="4" s="1"/>
  <c r="B20" i="4"/>
  <c r="B24" i="4"/>
  <c r="B36" i="4" s="1"/>
  <c r="B40" i="4"/>
  <c r="B52" i="4" s="1"/>
  <c r="C72" i="4"/>
  <c r="C84" i="4" s="1"/>
  <c r="C24" i="4"/>
  <c r="C36" i="4" s="1"/>
  <c r="C20" i="4"/>
  <c r="C40" i="4"/>
  <c r="C52" i="4" s="1"/>
  <c r="C56" i="4"/>
  <c r="C68" i="4" s="1"/>
  <c r="F72" i="3"/>
  <c r="I68" i="8"/>
  <c r="E91" i="8" s="1"/>
  <c r="F89" i="2" s="1"/>
  <c r="I52" i="14"/>
  <c r="D91" i="14" s="1"/>
  <c r="E95" i="2" s="1"/>
  <c r="I52" i="20"/>
  <c r="D91" i="20" s="1"/>
  <c r="E101" i="2" s="1"/>
  <c r="I68" i="23"/>
  <c r="E91" i="23" s="1"/>
  <c r="F104" i="2" s="1"/>
  <c r="I52" i="54"/>
  <c r="D91" i="54" s="1"/>
  <c r="E135" i="2" s="1"/>
  <c r="I20" i="43"/>
  <c r="B91" i="43" s="1"/>
  <c r="C124" i="2" s="1"/>
  <c r="D72" i="4"/>
  <c r="D84" i="4" s="1"/>
  <c r="D24" i="4"/>
  <c r="D36" i="4" s="1"/>
  <c r="D20" i="4"/>
  <c r="D56" i="4"/>
  <c r="D68" i="4" s="1"/>
  <c r="D40" i="4"/>
  <c r="D52" i="4" s="1"/>
  <c r="I52" i="6"/>
  <c r="D91" i="6" s="1"/>
  <c r="E87" i="2" s="1"/>
  <c r="I84" i="6"/>
  <c r="F91" i="6" s="1"/>
  <c r="G87" i="2" s="1"/>
  <c r="I52" i="8"/>
  <c r="D91" i="8" s="1"/>
  <c r="E89" i="2" s="1"/>
  <c r="I68" i="31"/>
  <c r="E91" i="31" s="1"/>
  <c r="F112" i="2" s="1"/>
  <c r="I36" i="54"/>
  <c r="C91" i="54" s="1"/>
  <c r="D135" i="2" s="1"/>
  <c r="I84" i="51"/>
  <c r="F91" i="51" s="1"/>
  <c r="G132" i="2" s="1"/>
  <c r="I68" i="51"/>
  <c r="E91" i="51" s="1"/>
  <c r="F132" i="2" s="1"/>
  <c r="I20" i="54"/>
  <c r="B91" i="54" s="1"/>
  <c r="I52" i="51"/>
  <c r="D91" i="51" s="1"/>
  <c r="E132" i="2" s="1"/>
  <c r="I36" i="51"/>
  <c r="C91" i="51" s="1"/>
  <c r="D132" i="2" s="1"/>
  <c r="I20" i="51"/>
  <c r="B91" i="51" s="1"/>
  <c r="C132" i="2" s="1"/>
  <c r="I20" i="50"/>
  <c r="B91" i="50" s="1"/>
  <c r="C131" i="2" s="1"/>
  <c r="I20" i="49"/>
  <c r="B91" i="49" s="1"/>
  <c r="C130" i="2" s="1"/>
  <c r="I36" i="48"/>
  <c r="C91" i="48" s="1"/>
  <c r="D129" i="2" s="1"/>
  <c r="I20" i="48"/>
  <c r="B91" i="48" s="1"/>
  <c r="C129" i="2" s="1"/>
  <c r="I84" i="46"/>
  <c r="F91" i="46" s="1"/>
  <c r="G127" i="2" s="1"/>
  <c r="I52" i="46"/>
  <c r="D91" i="46" s="1"/>
  <c r="I91" i="45"/>
  <c r="I52" i="43"/>
  <c r="D91" i="43" s="1"/>
  <c r="E124" i="2" s="1"/>
  <c r="I52" i="42"/>
  <c r="D91" i="42" s="1"/>
  <c r="E123" i="2" s="1"/>
  <c r="I84" i="42"/>
  <c r="F91" i="42" s="1"/>
  <c r="G123" i="2" s="1"/>
  <c r="I84" i="44"/>
  <c r="F91" i="44" s="1"/>
  <c r="G125" i="2" s="1"/>
  <c r="I20" i="56"/>
  <c r="B91" i="56" s="1"/>
  <c r="C137" i="2" s="1"/>
  <c r="I52" i="50"/>
  <c r="D91" i="50" s="1"/>
  <c r="E131" i="2" s="1"/>
  <c r="I52" i="49"/>
  <c r="D91" i="49" s="1"/>
  <c r="E130" i="2" s="1"/>
  <c r="I52" i="56"/>
  <c r="D91" i="56" s="1"/>
  <c r="E137" i="2" s="1"/>
  <c r="I68" i="47"/>
  <c r="E91" i="47" s="1"/>
  <c r="F128" i="2" s="1"/>
  <c r="I84" i="50"/>
  <c r="F91" i="50" s="1"/>
  <c r="G131" i="2" s="1"/>
  <c r="I84" i="56"/>
  <c r="F91" i="56" s="1"/>
  <c r="G137" i="2" s="1"/>
  <c r="I20" i="47"/>
  <c r="B91" i="47" s="1"/>
  <c r="C128" i="2" s="1"/>
  <c r="I36" i="50"/>
  <c r="C91" i="50" s="1"/>
  <c r="D131" i="2" s="1"/>
  <c r="I36" i="56"/>
  <c r="C91" i="56" s="1"/>
  <c r="D137" i="2" s="1"/>
  <c r="I52" i="47"/>
  <c r="D91" i="47" s="1"/>
  <c r="E128" i="2" s="1"/>
  <c r="I84" i="47"/>
  <c r="F91" i="47" s="1"/>
  <c r="G128" i="2" s="1"/>
  <c r="I68" i="53"/>
  <c r="E91" i="53" s="1"/>
  <c r="F134" i="2" s="1"/>
  <c r="I84" i="52"/>
  <c r="F91" i="52" s="1"/>
  <c r="G133" i="2" s="1"/>
  <c r="I36" i="47"/>
  <c r="C91" i="47" s="1"/>
  <c r="D128" i="2" s="1"/>
  <c r="I20" i="53"/>
  <c r="B91" i="53" s="1"/>
  <c r="C134" i="2" s="1"/>
  <c r="I20" i="42"/>
  <c r="B91" i="42" s="1"/>
  <c r="C123" i="2" s="1"/>
  <c r="I36" i="52"/>
  <c r="C91" i="52" s="1"/>
  <c r="D133" i="2" s="1"/>
  <c r="I52" i="53"/>
  <c r="D91" i="53" s="1"/>
  <c r="E134" i="2" s="1"/>
  <c r="I68" i="52"/>
  <c r="E91" i="52" s="1"/>
  <c r="F133" i="2" s="1"/>
  <c r="I84" i="55"/>
  <c r="F91" i="55" s="1"/>
  <c r="G136" i="2" s="1"/>
  <c r="I68" i="44"/>
  <c r="E91" i="44" s="1"/>
  <c r="F125" i="2" s="1"/>
  <c r="I84" i="53"/>
  <c r="F91" i="53" s="1"/>
  <c r="G134" i="2" s="1"/>
  <c r="I20" i="52"/>
  <c r="B91" i="52" s="1"/>
  <c r="C133" i="2" s="1"/>
  <c r="I36" i="55"/>
  <c r="C91" i="55" s="1"/>
  <c r="D136" i="2" s="1"/>
  <c r="I84" i="49"/>
  <c r="F91" i="49" s="1"/>
  <c r="G130" i="2" s="1"/>
  <c r="I20" i="44"/>
  <c r="B91" i="44" s="1"/>
  <c r="I36" i="53"/>
  <c r="C91" i="53" s="1"/>
  <c r="D134" i="2" s="1"/>
  <c r="I36" i="42"/>
  <c r="C91" i="42" s="1"/>
  <c r="D123" i="2" s="1"/>
  <c r="I52" i="52"/>
  <c r="D91" i="52" s="1"/>
  <c r="E133" i="2" s="1"/>
  <c r="I68" i="55"/>
  <c r="E91" i="55" s="1"/>
  <c r="F136" i="2" s="1"/>
  <c r="I36" i="49"/>
  <c r="C91" i="49" s="1"/>
  <c r="I36" i="44"/>
  <c r="C91" i="44" s="1"/>
  <c r="D125" i="2" s="1"/>
  <c r="I68" i="42"/>
  <c r="E91" i="42" s="1"/>
  <c r="F123" i="2" s="1"/>
  <c r="I20" i="55"/>
  <c r="B91" i="55" s="1"/>
  <c r="C136" i="2" s="1"/>
  <c r="I68" i="50"/>
  <c r="E91" i="50" s="1"/>
  <c r="F131" i="2" s="1"/>
  <c r="I68" i="49"/>
  <c r="E91" i="49" s="1"/>
  <c r="F130" i="2" s="1"/>
  <c r="I52" i="44"/>
  <c r="D91" i="44" s="1"/>
  <c r="E125" i="2" s="1"/>
  <c r="I68" i="56"/>
  <c r="E91" i="56" s="1"/>
  <c r="F137" i="2" s="1"/>
  <c r="I52" i="55"/>
  <c r="D91" i="55" s="1"/>
  <c r="E136" i="2" s="1"/>
  <c r="I36" i="40"/>
  <c r="C91" i="40" s="1"/>
  <c r="D121" i="2" s="1"/>
  <c r="I20" i="39"/>
  <c r="B91" i="39" s="1"/>
  <c r="C120" i="2" s="1"/>
  <c r="I36" i="35"/>
  <c r="C91" i="35" s="1"/>
  <c r="D116" i="2" s="1"/>
  <c r="I20" i="34"/>
  <c r="B91" i="34" s="1"/>
  <c r="C115" i="2" s="1"/>
  <c r="I52" i="34"/>
  <c r="D91" i="34" s="1"/>
  <c r="E115" i="2" s="1"/>
  <c r="I84" i="34"/>
  <c r="F91" i="34" s="1"/>
  <c r="G115" i="2" s="1"/>
  <c r="I68" i="34"/>
  <c r="E91" i="34" s="1"/>
  <c r="F115" i="2" s="1"/>
  <c r="I52" i="32"/>
  <c r="D91" i="32" s="1"/>
  <c r="E113" i="2" s="1"/>
  <c r="I52" i="31"/>
  <c r="D91" i="31" s="1"/>
  <c r="E112" i="2" s="1"/>
  <c r="I84" i="31"/>
  <c r="F91" i="31" s="1"/>
  <c r="G112" i="2" s="1"/>
  <c r="I20" i="31"/>
  <c r="B91" i="31" s="1"/>
  <c r="C112" i="2" s="1"/>
  <c r="I68" i="30"/>
  <c r="E91" i="30" s="1"/>
  <c r="F111" i="2" s="1"/>
  <c r="I84" i="24"/>
  <c r="F91" i="24" s="1"/>
  <c r="G105" i="2" s="1"/>
  <c r="I91" i="25"/>
  <c r="I20" i="35"/>
  <c r="B91" i="35" s="1"/>
  <c r="C116" i="2" s="1"/>
  <c r="I68" i="33"/>
  <c r="E91" i="33" s="1"/>
  <c r="F114" i="2" s="1"/>
  <c r="I84" i="32"/>
  <c r="F91" i="32" s="1"/>
  <c r="G113" i="2" s="1"/>
  <c r="I68" i="41"/>
  <c r="E91" i="41" s="1"/>
  <c r="F122" i="2" s="1"/>
  <c r="I36" i="38"/>
  <c r="C91" i="38" s="1"/>
  <c r="D119" i="2" s="1"/>
  <c r="I52" i="35"/>
  <c r="D91" i="35" s="1"/>
  <c r="E116" i="2" s="1"/>
  <c r="I20" i="33"/>
  <c r="B91" i="33" s="1"/>
  <c r="C114" i="2" s="1"/>
  <c r="I36" i="32"/>
  <c r="C91" i="32" s="1"/>
  <c r="D113" i="2" s="1"/>
  <c r="I20" i="41"/>
  <c r="B91" i="41" s="1"/>
  <c r="C122" i="2" s="1"/>
  <c r="I84" i="35"/>
  <c r="F91" i="35" s="1"/>
  <c r="G116" i="2" s="1"/>
  <c r="I52" i="40"/>
  <c r="D91" i="40" s="1"/>
  <c r="I36" i="27"/>
  <c r="C91" i="27" s="1"/>
  <c r="I52" i="41"/>
  <c r="D91" i="41" s="1"/>
  <c r="E122" i="2" s="1"/>
  <c r="I84" i="41"/>
  <c r="F91" i="41" s="1"/>
  <c r="G122" i="2" s="1"/>
  <c r="I52" i="36"/>
  <c r="D91" i="36" s="1"/>
  <c r="E117" i="2" s="1"/>
  <c r="I36" i="41"/>
  <c r="C91" i="41" s="1"/>
  <c r="D122" i="2" s="1"/>
  <c r="I84" i="36"/>
  <c r="F91" i="36" s="1"/>
  <c r="G117" i="2" s="1"/>
  <c r="I36" i="36"/>
  <c r="C91" i="36" s="1"/>
  <c r="D117" i="2" s="1"/>
  <c r="I68" i="38"/>
  <c r="E91" i="38" s="1"/>
  <c r="F119" i="2" s="1"/>
  <c r="I52" i="39"/>
  <c r="D91" i="39" s="1"/>
  <c r="I68" i="36"/>
  <c r="E91" i="36" s="1"/>
  <c r="F117" i="2" s="1"/>
  <c r="I20" i="38"/>
  <c r="B91" i="38" s="1"/>
  <c r="C119" i="2" s="1"/>
  <c r="I84" i="39"/>
  <c r="F91" i="39" s="1"/>
  <c r="G120" i="2" s="1"/>
  <c r="I20" i="36"/>
  <c r="B91" i="36" s="1"/>
  <c r="C117" i="2" s="1"/>
  <c r="I20" i="30"/>
  <c r="B91" i="30" s="1"/>
  <c r="I52" i="33"/>
  <c r="D91" i="33" s="1"/>
  <c r="E114" i="2" s="1"/>
  <c r="I52" i="38"/>
  <c r="D91" i="38" s="1"/>
  <c r="E119" i="2" s="1"/>
  <c r="I36" i="39"/>
  <c r="C91" i="39" s="1"/>
  <c r="D120" i="2" s="1"/>
  <c r="I68" i="32"/>
  <c r="E91" i="32" s="1"/>
  <c r="F113" i="2" s="1"/>
  <c r="I84" i="33"/>
  <c r="F91" i="33" s="1"/>
  <c r="G114" i="2" s="1"/>
  <c r="I84" i="38"/>
  <c r="F91" i="38" s="1"/>
  <c r="G119" i="2" s="1"/>
  <c r="I68" i="39"/>
  <c r="E91" i="39" s="1"/>
  <c r="F120" i="2" s="1"/>
  <c r="I20" i="32"/>
  <c r="B91" i="32" s="1"/>
  <c r="C113" i="2" s="1"/>
  <c r="I20" i="23"/>
  <c r="B91" i="23" s="1"/>
  <c r="C104" i="2" s="1"/>
  <c r="I52" i="23"/>
  <c r="D91" i="23" s="1"/>
  <c r="E104" i="2" s="1"/>
  <c r="I84" i="23"/>
  <c r="F91" i="23" s="1"/>
  <c r="G104" i="2" s="1"/>
  <c r="I68" i="22"/>
  <c r="E91" i="22" s="1"/>
  <c r="F103" i="2" s="1"/>
  <c r="I20" i="22"/>
  <c r="B91" i="22" s="1"/>
  <c r="C103" i="2" s="1"/>
  <c r="I68" i="20"/>
  <c r="E91" i="20" s="1"/>
  <c r="F101" i="2" s="1"/>
  <c r="I20" i="20"/>
  <c r="B91" i="20" s="1"/>
  <c r="C101" i="2" s="1"/>
  <c r="I68" i="18"/>
  <c r="E91" i="18" s="1"/>
  <c r="F99" i="2" s="1"/>
  <c r="I20" i="17"/>
  <c r="B91" i="17" s="1"/>
  <c r="C98" i="2" s="1"/>
  <c r="I84" i="17"/>
  <c r="F91" i="17" s="1"/>
  <c r="G98" i="2" s="1"/>
  <c r="I52" i="15"/>
  <c r="D91" i="15" s="1"/>
  <c r="E96" i="2" s="1"/>
  <c r="I36" i="15"/>
  <c r="C91" i="15" s="1"/>
  <c r="D96" i="2" s="1"/>
  <c r="I84" i="18"/>
  <c r="F91" i="18" s="1"/>
  <c r="G99" i="2" s="1"/>
  <c r="I84" i="19"/>
  <c r="F91" i="19" s="1"/>
  <c r="G100" i="2" s="1"/>
  <c r="I84" i="15"/>
  <c r="F91" i="15" s="1"/>
  <c r="G96" i="2" s="1"/>
  <c r="I36" i="18"/>
  <c r="C91" i="18" s="1"/>
  <c r="D99" i="2" s="1"/>
  <c r="I36" i="19"/>
  <c r="C91" i="19" s="1"/>
  <c r="D100" i="2" s="1"/>
  <c r="I68" i="15"/>
  <c r="E91" i="15" s="1"/>
  <c r="F96" i="2" s="1"/>
  <c r="I20" i="18"/>
  <c r="B91" i="18" s="1"/>
  <c r="I20" i="19"/>
  <c r="B91" i="19" s="1"/>
  <c r="C100" i="2" s="1"/>
  <c r="I20" i="15"/>
  <c r="B91" i="15" s="1"/>
  <c r="I20" i="21"/>
  <c r="B91" i="21" s="1"/>
  <c r="C102" i="2" s="1"/>
  <c r="I52" i="19"/>
  <c r="D91" i="19" s="1"/>
  <c r="E100" i="2" s="1"/>
  <c r="I36" i="17"/>
  <c r="C91" i="17" s="1"/>
  <c r="I84" i="22"/>
  <c r="F91" i="22" s="1"/>
  <c r="G103" i="2" s="1"/>
  <c r="I84" i="16"/>
  <c r="F91" i="16" s="1"/>
  <c r="G97" i="2" s="1"/>
  <c r="I68" i="19"/>
  <c r="E91" i="19" s="1"/>
  <c r="F100" i="2" s="1"/>
  <c r="I36" i="22"/>
  <c r="C91" i="22" s="1"/>
  <c r="D103" i="2" s="1"/>
  <c r="I36" i="16"/>
  <c r="C91" i="16" s="1"/>
  <c r="D97" i="2" s="1"/>
  <c r="I84" i="21"/>
  <c r="F91" i="21" s="1"/>
  <c r="G102" i="2" s="1"/>
  <c r="I68" i="16"/>
  <c r="E91" i="16" s="1"/>
  <c r="F97" i="2" s="1"/>
  <c r="I36" i="21"/>
  <c r="C91" i="21" s="1"/>
  <c r="D102" i="2" s="1"/>
  <c r="I20" i="16"/>
  <c r="B91" i="16" s="1"/>
  <c r="I36" i="23"/>
  <c r="C91" i="23" s="1"/>
  <c r="I52" i="16"/>
  <c r="D91" i="16" s="1"/>
  <c r="E97" i="2" s="1"/>
  <c r="I36" i="20"/>
  <c r="C91" i="20" s="1"/>
  <c r="I52" i="18"/>
  <c r="D91" i="18" s="1"/>
  <c r="E99" i="2" s="1"/>
  <c r="I36" i="14"/>
  <c r="C91" i="14" s="1"/>
  <c r="D95" i="2" s="1"/>
  <c r="I68" i="14"/>
  <c r="E91" i="14" s="1"/>
  <c r="I84" i="12"/>
  <c r="F91" i="12" s="1"/>
  <c r="G93" i="2" s="1"/>
  <c r="I36" i="12"/>
  <c r="C91" i="12" s="1"/>
  <c r="D93" i="2" s="1"/>
  <c r="I68" i="12"/>
  <c r="E91" i="12" s="1"/>
  <c r="F93" i="2" s="1"/>
  <c r="I20" i="10"/>
  <c r="B91" i="10" s="1"/>
  <c r="C91" i="2" s="1"/>
  <c r="I84" i="10"/>
  <c r="F91" i="10" s="1"/>
  <c r="G91" i="2" s="1"/>
  <c r="I52" i="10"/>
  <c r="D91" i="10" s="1"/>
  <c r="I36" i="13"/>
  <c r="C91" i="13" s="1"/>
  <c r="D94" i="2" s="1"/>
  <c r="I68" i="13"/>
  <c r="E91" i="13" s="1"/>
  <c r="F94" i="2" s="1"/>
  <c r="I20" i="13"/>
  <c r="B91" i="13" s="1"/>
  <c r="C94" i="2" s="1"/>
  <c r="I52" i="13"/>
  <c r="D91" i="13" s="1"/>
  <c r="E94" i="2" s="1"/>
  <c r="I68" i="11"/>
  <c r="E91" i="11" s="1"/>
  <c r="F92" i="2" s="1"/>
  <c r="I20" i="11"/>
  <c r="B91" i="11" s="1"/>
  <c r="C92" i="2" s="1"/>
  <c r="I20" i="12"/>
  <c r="B91" i="12" s="1"/>
  <c r="I52" i="11"/>
  <c r="D91" i="11" s="1"/>
  <c r="E92" i="2" s="1"/>
  <c r="I84" i="11"/>
  <c r="F91" i="11" s="1"/>
  <c r="G92" i="2" s="1"/>
  <c r="I36" i="11"/>
  <c r="C91" i="11" s="1"/>
  <c r="D92" i="2" s="1"/>
  <c r="I84" i="13"/>
  <c r="F91" i="13" s="1"/>
  <c r="G94" i="2" s="1"/>
  <c r="I68" i="9"/>
  <c r="E91" i="9" s="1"/>
  <c r="F90" i="2" s="1"/>
  <c r="I20" i="9"/>
  <c r="B91" i="9" s="1"/>
  <c r="C90" i="2" s="1"/>
  <c r="I84" i="9"/>
  <c r="F91" i="9" s="1"/>
  <c r="G90" i="2" s="1"/>
  <c r="I52" i="9"/>
  <c r="D91" i="9" s="1"/>
  <c r="E90" i="2" s="1"/>
  <c r="I36" i="9"/>
  <c r="C91" i="9" s="1"/>
  <c r="D90" i="2" s="1"/>
  <c r="I52" i="7"/>
  <c r="D91" i="7" s="1"/>
  <c r="E88" i="2" s="1"/>
  <c r="I36" i="7"/>
  <c r="C91" i="7" s="1"/>
  <c r="I20" i="6"/>
  <c r="B91" i="6" s="1"/>
  <c r="C87" i="2" s="1"/>
  <c r="I36" i="6"/>
  <c r="C91" i="6" s="1"/>
  <c r="C20" i="3"/>
  <c r="E72" i="3"/>
  <c r="F24" i="3"/>
  <c r="F36" i="3" s="1"/>
  <c r="F52" i="3" s="1"/>
  <c r="F68" i="3" s="1"/>
  <c r="F84" i="3" s="1"/>
  <c r="C72" i="3"/>
  <c r="C56" i="3"/>
  <c r="E17" i="2"/>
  <c r="E40" i="3"/>
  <c r="E64" i="2"/>
  <c r="E24" i="3"/>
  <c r="E36" i="3" s="1"/>
  <c r="D36" i="3"/>
  <c r="D52" i="3" s="1"/>
  <c r="D68" i="3" s="1"/>
  <c r="D84" i="3" s="1"/>
  <c r="E56" i="3"/>
  <c r="C24" i="3"/>
  <c r="E63" i="2"/>
  <c r="E58" i="2"/>
  <c r="E56" i="2"/>
  <c r="E36" i="2"/>
  <c r="E48" i="2"/>
  <c r="E47" i="2"/>
  <c r="E60" i="2"/>
  <c r="B40" i="3"/>
  <c r="B85" i="2"/>
  <c r="B20" i="3"/>
  <c r="B56" i="3"/>
  <c r="B24" i="3"/>
  <c r="B72" i="3"/>
  <c r="E20" i="2"/>
  <c r="E32" i="2"/>
  <c r="E31" i="2"/>
  <c r="E74" i="2"/>
  <c r="E34" i="2"/>
  <c r="E16" i="2"/>
  <c r="E15" i="2"/>
  <c r="E21" i="2"/>
  <c r="E70" i="2"/>
  <c r="E28" i="2"/>
  <c r="E14" i="2"/>
  <c r="E76" i="2"/>
  <c r="E50" i="2"/>
  <c r="E44" i="2"/>
  <c r="E77" i="2"/>
  <c r="E71" i="2"/>
  <c r="E61" i="2"/>
  <c r="E51" i="2"/>
  <c r="E45" i="2"/>
  <c r="E35" i="2"/>
  <c r="E29" i="2"/>
  <c r="E19" i="2"/>
  <c r="E18" i="2"/>
  <c r="E59" i="2"/>
  <c r="E43" i="2"/>
  <c r="E22" i="2"/>
  <c r="E78" i="2"/>
  <c r="E23" i="2"/>
  <c r="E73" i="2"/>
  <c r="E65" i="2"/>
  <c r="E62" i="2"/>
  <c r="E49" i="2"/>
  <c r="E37" i="2"/>
  <c r="E46" i="2"/>
  <c r="E42" i="2"/>
  <c r="E72" i="2"/>
  <c r="E33" i="2"/>
  <c r="E79" i="2"/>
  <c r="E30" i="2"/>
  <c r="E57" i="2"/>
  <c r="B36" i="3" l="1"/>
  <c r="B52" i="3" s="1"/>
  <c r="B68" i="3" s="1"/>
  <c r="B84" i="3" s="1"/>
  <c r="I91" i="37"/>
  <c r="I91" i="8"/>
  <c r="I91" i="31"/>
  <c r="I68" i="4"/>
  <c r="E91" i="4" s="1"/>
  <c r="F86" i="2" s="1"/>
  <c r="I52" i="4"/>
  <c r="D91" i="4" s="1"/>
  <c r="E86" i="2" s="1"/>
  <c r="E52" i="3"/>
  <c r="E68" i="3" s="1"/>
  <c r="E84" i="3" s="1"/>
  <c r="I91" i="49"/>
  <c r="D130" i="2"/>
  <c r="I91" i="27"/>
  <c r="D108" i="2"/>
  <c r="I91" i="54"/>
  <c r="C135" i="2"/>
  <c r="I91" i="20"/>
  <c r="D101" i="2"/>
  <c r="I91" i="17"/>
  <c r="D98" i="2"/>
  <c r="I91" i="40"/>
  <c r="E121" i="2"/>
  <c r="I36" i="4"/>
  <c r="C91" i="4" s="1"/>
  <c r="D86" i="2" s="1"/>
  <c r="I91" i="23"/>
  <c r="D104" i="2"/>
  <c r="I91" i="39"/>
  <c r="E120" i="2"/>
  <c r="I91" i="46"/>
  <c r="E127" i="2"/>
  <c r="I20" i="4"/>
  <c r="B91" i="4" s="1"/>
  <c r="I91" i="10"/>
  <c r="E91" i="2"/>
  <c r="I91" i="16"/>
  <c r="C97" i="2"/>
  <c r="I91" i="15"/>
  <c r="C96" i="2"/>
  <c r="I91" i="44"/>
  <c r="C125" i="2"/>
  <c r="I84" i="4"/>
  <c r="F91" i="4" s="1"/>
  <c r="G86" i="2" s="1"/>
  <c r="I91" i="18"/>
  <c r="C99" i="2"/>
  <c r="I91" i="6"/>
  <c r="D87" i="2"/>
  <c r="I91" i="43"/>
  <c r="I91" i="7"/>
  <c r="D88" i="2"/>
  <c r="I91" i="12"/>
  <c r="C93" i="2"/>
  <c r="I91" i="51"/>
  <c r="I91" i="14"/>
  <c r="F95" i="2"/>
  <c r="I91" i="30"/>
  <c r="C111" i="2"/>
  <c r="I91" i="24"/>
  <c r="I91" i="48"/>
  <c r="I91" i="34"/>
  <c r="I91" i="50"/>
  <c r="I91" i="47"/>
  <c r="I91" i="42"/>
  <c r="I91" i="53"/>
  <c r="I91" i="52"/>
  <c r="I91" i="55"/>
  <c r="I91" i="56"/>
  <c r="I91" i="33"/>
  <c r="I91" i="36"/>
  <c r="I91" i="35"/>
  <c r="I91" i="32"/>
  <c r="I91" i="38"/>
  <c r="I91" i="41"/>
  <c r="I91" i="22"/>
  <c r="I91" i="19"/>
  <c r="I91" i="21"/>
  <c r="I91" i="13"/>
  <c r="I91" i="11"/>
  <c r="I91" i="9"/>
  <c r="C36" i="3"/>
  <c r="C52" i="3" s="1"/>
  <c r="C68" i="3" s="1"/>
  <c r="C84" i="3" s="1"/>
  <c r="I20" i="3"/>
  <c r="B91" i="3" s="1"/>
  <c r="C85" i="2" s="1"/>
  <c r="B137" i="2"/>
  <c r="B135" i="2"/>
  <c r="B133" i="2"/>
  <c r="B131" i="2"/>
  <c r="B129" i="2"/>
  <c r="B127" i="2"/>
  <c r="B125" i="2"/>
  <c r="B123" i="2"/>
  <c r="B121" i="2"/>
  <c r="B119" i="2"/>
  <c r="B117" i="2"/>
  <c r="B115" i="2"/>
  <c r="B113" i="2"/>
  <c r="B111" i="2"/>
  <c r="B109" i="2"/>
  <c r="B107" i="2"/>
  <c r="B105" i="2"/>
  <c r="B103" i="2"/>
  <c r="B101" i="2"/>
  <c r="B99" i="2"/>
  <c r="B97" i="2"/>
  <c r="B95" i="2"/>
  <c r="B93" i="2"/>
  <c r="B91" i="2"/>
  <c r="B89" i="2"/>
  <c r="B87" i="2"/>
  <c r="B136" i="2"/>
  <c r="B134" i="2"/>
  <c r="B132" i="2"/>
  <c r="B130" i="2"/>
  <c r="B128" i="2"/>
  <c r="B126" i="2"/>
  <c r="B124" i="2"/>
  <c r="B122" i="2"/>
  <c r="B120" i="2"/>
  <c r="B118" i="2"/>
  <c r="B116" i="2"/>
  <c r="B114" i="2"/>
  <c r="B112" i="2"/>
  <c r="B110" i="2"/>
  <c r="B108" i="2"/>
  <c r="B106" i="2"/>
  <c r="B104" i="2"/>
  <c r="B102" i="2"/>
  <c r="B100" i="2"/>
  <c r="B98" i="2"/>
  <c r="B96" i="2"/>
  <c r="B94" i="2"/>
  <c r="B92" i="2"/>
  <c r="B90" i="2"/>
  <c r="B88" i="2"/>
  <c r="B86" i="2"/>
  <c r="C86" i="2" l="1"/>
  <c r="I91" i="4"/>
  <c r="I52" i="3"/>
  <c r="D91" i="3" s="1"/>
  <c r="E85" i="2" s="1"/>
  <c r="I36" i="3"/>
  <c r="C91" i="3" s="1"/>
  <c r="D85" i="2" s="1"/>
  <c r="I84" i="3"/>
  <c r="F91" i="3" s="1"/>
  <c r="G85" i="2" s="1"/>
  <c r="G139" i="2" s="1"/>
  <c r="I68" i="3"/>
  <c r="E91" i="3" s="1"/>
  <c r="F85" i="2" s="1"/>
  <c r="F141" i="2" s="1"/>
  <c r="F143" i="2" s="1"/>
  <c r="C139" i="2"/>
  <c r="C141" i="2"/>
  <c r="C143" i="2" s="1"/>
  <c r="G141" i="2" l="1"/>
  <c r="G143" i="2" s="1"/>
  <c r="E141" i="2"/>
  <c r="E143" i="2" s="1"/>
  <c r="E139" i="2"/>
  <c r="F139" i="2"/>
  <c r="D141" i="2"/>
  <c r="D143" i="2" s="1"/>
  <c r="D139" i="2"/>
  <c r="I9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tc={0D4CA262-1455-4E02-860F-79811A53C7E4}</author>
  </authors>
  <commentList>
    <comment ref="B11" authorId="0" shapeId="0" xr:uid="{0D4CA262-1455-4E02-860F-79811A53C7E4}">
      <text>
        <t>[Threaded comment]
Your version of Excel allows you to read this threaded comment; however, any edits to it will get removed if the file is opened in a newer version of Excel. Learn more: https://go.microsoft.com/fwlink/?linkid=870924
Comment:
    For formulae to work in the timesheets wtc. new dates need to be copy-pasted in over the above dates and not inserted</t>
      </text>
    </comment>
  </commentList>
</comments>
</file>

<file path=xl/sharedStrings.xml><?xml version="1.0" encoding="utf-8"?>
<sst xmlns="http://schemas.openxmlformats.org/spreadsheetml/2006/main" count="3984" uniqueCount="170">
  <si>
    <t>PROJECTS</t>
  </si>
  <si>
    <t>Which Project Grant types are these timesheets for?</t>
  </si>
  <si>
    <r>
      <t xml:space="preserve">You may mix-and-match project types and offerings that you are contributing to and that are running in parallel (up to a maximum of five projects).
</t>
    </r>
    <r>
      <rPr>
        <sz val="11"/>
        <color theme="9"/>
        <rFont val="Calibri"/>
        <family val="2"/>
        <scheme val="minor"/>
      </rPr>
      <t>✔</t>
    </r>
    <r>
      <rPr>
        <sz val="11"/>
        <color theme="1"/>
        <rFont val="Calibri"/>
        <family val="2"/>
        <scheme val="minor"/>
      </rPr>
      <t xml:space="preserve"> R&amp;D / RD&amp;I 
</t>
    </r>
    <r>
      <rPr>
        <sz val="11"/>
        <color theme="9"/>
        <rFont val="Calibri"/>
        <family val="2"/>
        <scheme val="minor"/>
      </rPr>
      <t>✔</t>
    </r>
    <r>
      <rPr>
        <sz val="11"/>
        <color theme="1"/>
        <rFont val="Calibri"/>
        <family val="2"/>
        <scheme val="minor"/>
      </rPr>
      <t xml:space="preserve"> Agile Innovation
</t>
    </r>
    <r>
      <rPr>
        <sz val="11"/>
        <color theme="9"/>
        <rFont val="Calibri"/>
        <family val="2"/>
        <scheme val="minor"/>
      </rPr>
      <t>✔</t>
    </r>
    <r>
      <rPr>
        <sz val="11"/>
        <color theme="1"/>
        <rFont val="Calibri"/>
        <family val="2"/>
        <scheme val="minor"/>
      </rPr>
      <t xml:space="preserve"> Business Innovation Initiative
</t>
    </r>
    <r>
      <rPr>
        <sz val="11"/>
        <color theme="9"/>
        <rFont val="Calibri"/>
        <family val="2"/>
        <scheme val="minor"/>
      </rPr>
      <t>✔</t>
    </r>
    <r>
      <rPr>
        <sz val="11"/>
        <color theme="1"/>
        <rFont val="Calibri"/>
        <family val="2"/>
        <scheme val="minor"/>
      </rPr>
      <t xml:space="preserve"> Covid 19 Products Scheme (R&amp;D)
</t>
    </r>
    <r>
      <rPr>
        <sz val="11"/>
        <color theme="9"/>
        <rFont val="Calibri"/>
        <family val="2"/>
        <scheme val="minor"/>
      </rPr>
      <t>✔</t>
    </r>
    <r>
      <rPr>
        <sz val="11"/>
        <color theme="1"/>
        <rFont val="Calibri"/>
        <family val="2"/>
        <scheme val="minor"/>
      </rPr>
      <t xml:space="preserve"> Disruptive Technologies Innovation Fund
</t>
    </r>
    <r>
      <rPr>
        <sz val="11"/>
        <color theme="9"/>
        <rFont val="Calibri"/>
        <family val="2"/>
        <scheme val="minor"/>
      </rPr>
      <t>✔</t>
    </r>
    <r>
      <rPr>
        <sz val="11"/>
        <color theme="1"/>
        <rFont val="Calibri"/>
        <family val="2"/>
        <scheme val="minor"/>
      </rPr>
      <t xml:space="preserve"> Exploring Innovation
</t>
    </r>
    <r>
      <rPr>
        <sz val="11"/>
        <color theme="9"/>
        <rFont val="Calibri"/>
        <family val="2"/>
        <scheme val="minor"/>
      </rPr>
      <t>✔</t>
    </r>
    <r>
      <rPr>
        <sz val="11"/>
        <color theme="1"/>
        <rFont val="Calibri"/>
        <family val="2"/>
        <scheme val="minor"/>
      </rPr>
      <t xml:space="preserve"> Market Discovery/Access Fund
If your Grant type is not listed above, please check https://www.enterprise-ireland.com/en/Process/Companies/ and select your Grant type.</t>
    </r>
  </si>
  <si>
    <t>I am working on two projects at the same that were approved at different times and have two separate Letters of Offer, do I need separate timesheets?</t>
  </si>
  <si>
    <t>No, definitely not. 
Each employee should have only one timesheet document, even if your second (or third, fourth or fifth) project starts after the first project.  Your employee timesheet should show ALL Enterprise Ireland approved projects on any given day (regardless of whether they were all on the same Letter of Offer and regardless of whether all projects are being claimed). Keeping separate timesheets can trigger time-hungry cross checking processes and consequently considerable delays the processing of a claim. Not recording all project time on a single employee timesheet document is likely to affect the eligibility of time claimed in subsequent claims for projects that are running in parallel.</t>
  </si>
  <si>
    <t>TASKS</t>
  </si>
  <si>
    <t>I have one EI project number but several sub-projects, how do I record this?</t>
  </si>
  <si>
    <t xml:space="preserve">Each project that was approved from your application was assigned a unique EI project number consisting of a six digit number followed by a backslash and a two letter code that looks like this: 123456/AB. 
This is  the unique number assigned by Enterprise Ireland in the Letter of Offer and is the reference required by Grant Payments to process your claim for payment in a timely manner.
USE ONCE ONLY.
A MAXIMUM OF TEN TASKS may be associated with this project number. You need to figure out a way of confining your timesheet to just 10 tasks for each unique number. </t>
  </si>
  <si>
    <t>My application form has a list of 14 tasks to be carried out for this project, how do I squeeze this into the timesheet that only allows 10 tasks?</t>
  </si>
  <si>
    <t xml:space="preserve">This is your timesheet document and should only list the specific tasks that you have been assigned to carry out during the period, i.e. your task list should be unique to you and should only reflect your individual contribution to the project. Generally we would expect one individual to have between 3 and 6 tasks.  If  you find that you are running out of space, review your tasks. Are your tasks too specific? Could some tasks be amalgamated with others?  </t>
  </si>
  <si>
    <t>How much detail is needed to describe tasks?</t>
  </si>
  <si>
    <t>When is the level of detail too much?</t>
  </si>
  <si>
    <t xml:space="preserve">Listing each and every trial or experiment is not necessary and would amount to 'too much information'. In these situations you should group the trials, experiments, etc. This should be done in line with the project description that formed part of your Company's application and inform the inspector clearly as to your contribution to the execution of the project. </t>
  </si>
  <si>
    <t>Is all attendance at meetings eligible?</t>
  </si>
  <si>
    <t>Your presence at a meeting is not necessarily eligible. What was your role? If you are just there to take minutes/notes then this is an administrative task and is not eligible. If you are there on standby for H&amp;S advice or capacity advice, for example, this is not a direct contribution to the project and is not eligible. If you are there to discuss the progress of the project, to contribute to solutions, to direct next steps, etc. then this time is generally eligible proportionate to your claim.</t>
  </si>
  <si>
    <t>How do I know if an activity is eligible?</t>
  </si>
  <si>
    <t xml:space="preserve">Activities that directly relate to the delivery of the approved project are generally eligible. A good source of information here is the guidance notes in your application form. The Letter of Offer/Contract should also be checked for conditions. </t>
  </si>
  <si>
    <t>What activities are always ineligible?</t>
  </si>
  <si>
    <t>TIME</t>
  </si>
  <si>
    <t>How many hours per day are eligible?</t>
  </si>
  <si>
    <t xml:space="preserve">Your standard working hours should be adjusted to reflect your normal working week should be adjusted as required on the top section of the 'Tasks, Summary &amp; Declaration' sheet. 
Eligible time is always pro-rata to the hours worked. This is calculated for you in this timesheet document and the eligible time is captured, calculated and shown in the 'Project time summary &amp; declaration' that you are required to sign. </t>
  </si>
  <si>
    <t>Do I need to fill in everything I do everyday?</t>
  </si>
  <si>
    <r>
      <rPr>
        <sz val="11"/>
        <color theme="9"/>
        <rFont val="Calibri"/>
        <family val="2"/>
        <scheme val="minor"/>
      </rPr>
      <t>✔</t>
    </r>
    <r>
      <rPr>
        <sz val="11"/>
        <color theme="1"/>
        <rFont val="Calibri"/>
        <family val="2"/>
        <scheme val="minor"/>
      </rPr>
      <t xml:space="preserve"> Only time spent on the project. 
</t>
    </r>
    <r>
      <rPr>
        <sz val="11"/>
        <color rgb="FFC00000"/>
        <rFont val="Calibri"/>
        <family val="2"/>
        <scheme val="minor"/>
      </rPr>
      <t>✘</t>
    </r>
    <r>
      <rPr>
        <sz val="11"/>
        <color theme="1"/>
        <rFont val="Calibri"/>
        <family val="2"/>
        <scheme val="minor"/>
      </rPr>
      <t xml:space="preserve"> Do not include general business related hours that are not relevant to the project.
</t>
    </r>
    <r>
      <rPr>
        <sz val="11"/>
        <color rgb="FFC00000"/>
        <rFont val="Calibri"/>
        <family val="2"/>
        <scheme val="minor"/>
      </rPr>
      <t>✘</t>
    </r>
    <r>
      <rPr>
        <sz val="11"/>
        <color theme="1"/>
        <rFont val="Calibri"/>
        <family val="2"/>
        <scheme val="minor"/>
      </rPr>
      <t xml:space="preserve"> Time recorded without a task description is never eligible.</t>
    </r>
  </si>
  <si>
    <t>How often should Timesheets be maintained ?</t>
  </si>
  <si>
    <t>Timesheets should be completed weekly by employees, minimally.</t>
  </si>
  <si>
    <t>I have worked 12 hour days on this project, why does the chargeable time show 7.8 hours?</t>
  </si>
  <si>
    <t>Maximum chargeable time per day is restricted to your normal working hours.</t>
  </si>
  <si>
    <t>SIGNING</t>
  </si>
  <si>
    <t>Are employees required to sign Timesheets ?</t>
  </si>
  <si>
    <t xml:space="preserve">Yes, each employee must sign the 'Summary and declaration' (as detailed on the 'Tasks, Summary &amp; Declaration 'sheet). This is required. </t>
  </si>
  <si>
    <t>Is the employees manager required to sign Timesheets ?</t>
  </si>
  <si>
    <t>Yes, the employees manager must sign the 'Summary and declaration' (as detailed on the 'Tasks, Summary &amp; Declaration 'sheet). This is required.</t>
  </si>
  <si>
    <t>My project start date is a Wednesday, why can't I use this date on the Project Mastersheet?</t>
  </si>
  <si>
    <t xml:space="preserve">The date inserted into the project Master sheet populates all the weekly timesheets with days, dates and public holidays. For this to work the first date entered on the project Mastersheet must be a Monday. </t>
  </si>
  <si>
    <t>Help</t>
  </si>
  <si>
    <t>For help with PROJECT click here</t>
  </si>
  <si>
    <t>For help with TASKS click here</t>
  </si>
  <si>
    <t>For help with TIME click here</t>
  </si>
  <si>
    <t>For help with SIGNING click here</t>
  </si>
  <si>
    <t>Mon</t>
  </si>
  <si>
    <t>Tue</t>
  </si>
  <si>
    <t>Wed</t>
  </si>
  <si>
    <t>Thu</t>
  </si>
  <si>
    <t>Fri</t>
  </si>
  <si>
    <t>Total</t>
  </si>
  <si>
    <t>=</t>
  </si>
  <si>
    <t>YOUR PROJECTS</t>
  </si>
  <si>
    <t>Project 1</t>
  </si>
  <si>
    <t>Task time feedback</t>
  </si>
  <si>
    <t>EI Project No:</t>
  </si>
  <si>
    <t>123456/RR</t>
  </si>
  <si>
    <t>Recorded</t>
  </si>
  <si>
    <t>% Time</t>
  </si>
  <si>
    <t>Project 1 Task 1:</t>
  </si>
  <si>
    <t>Project 1 Task 2:</t>
  </si>
  <si>
    <t>Project 1 Task 3:</t>
  </si>
  <si>
    <t>Project 1 Task 4:</t>
  </si>
  <si>
    <t>Project 1 Task 5:</t>
  </si>
  <si>
    <t>Project 1 Task 6:</t>
  </si>
  <si>
    <t>Project 1 Task 7:</t>
  </si>
  <si>
    <t>Project 1 Task 8:</t>
  </si>
  <si>
    <t>Project 1 Task 9:</t>
  </si>
  <si>
    <t>Project 1 Task 10:</t>
  </si>
  <si>
    <t>Project 2</t>
  </si>
  <si>
    <t>123457/RR</t>
  </si>
  <si>
    <t>Project 2 Task 1:</t>
  </si>
  <si>
    <t>Project 2 Task 2:</t>
  </si>
  <si>
    <t>Project 2 Task 3:</t>
  </si>
  <si>
    <t>Project 2 Task 4:</t>
  </si>
  <si>
    <t>Project 2 Task 5:</t>
  </si>
  <si>
    <t>Project 2 Task 6:</t>
  </si>
  <si>
    <t>Project 2 Task 7:</t>
  </si>
  <si>
    <t>Project 2 Task 8:</t>
  </si>
  <si>
    <t>Project 2 Task 9:</t>
  </si>
  <si>
    <t>Project 2 Task 10:</t>
  </si>
  <si>
    <t>Project 3</t>
  </si>
  <si>
    <t>234567/MF</t>
  </si>
  <si>
    <t>Project 3 Task 1:</t>
  </si>
  <si>
    <t>Project 3 Task 2:</t>
  </si>
  <si>
    <t>Project 3 Task 3:</t>
  </si>
  <si>
    <t>Project 3 Task 4:</t>
  </si>
  <si>
    <t>Project 3 Task 5:</t>
  </si>
  <si>
    <t>Project 3 Task 6:</t>
  </si>
  <si>
    <t>Project 3 Task 7:</t>
  </si>
  <si>
    <t>Project 3 Task 8:</t>
  </si>
  <si>
    <t>Project 3 Task 9:</t>
  </si>
  <si>
    <t>Project 3 Task 10:</t>
  </si>
  <si>
    <t>Project 4</t>
  </si>
  <si>
    <t>159515/PI</t>
  </si>
  <si>
    <t>Project 4 Task 1:</t>
  </si>
  <si>
    <t>Project 4 Task 2:</t>
  </si>
  <si>
    <t>Project 4 Task 3:</t>
  </si>
  <si>
    <t>Project 4 Task 4:</t>
  </si>
  <si>
    <t>Project 4 Task 5:</t>
  </si>
  <si>
    <t>Project 4 Task 6:</t>
  </si>
  <si>
    <t>Project 4 Task 7:</t>
  </si>
  <si>
    <t>Project 4 Task 8:</t>
  </si>
  <si>
    <t>Project 4 Task 9:</t>
  </si>
  <si>
    <t>Project 4 Task 10:</t>
  </si>
  <si>
    <t>Project 5</t>
  </si>
  <si>
    <t>555555/MB</t>
  </si>
  <si>
    <t>Project 5 Task 1:</t>
  </si>
  <si>
    <t>Project 5 Task 2:</t>
  </si>
  <si>
    <t>Project 5 Task 3:</t>
  </si>
  <si>
    <t>Project 5 Task 4:</t>
  </si>
  <si>
    <t>Project 5 Task 5:</t>
  </si>
  <si>
    <t>Project 5 Task 6:</t>
  </si>
  <si>
    <t>Project 5 Task 7:</t>
  </si>
  <si>
    <t>Project 5 Task 8:</t>
  </si>
  <si>
    <t>Project 5 Task 9:</t>
  </si>
  <si>
    <t>Project 5 Task 10:</t>
  </si>
  <si>
    <t>Project time summary &amp; declaration</t>
  </si>
  <si>
    <t>Chargeable Project hours</t>
  </si>
  <si>
    <t>Go to Worksheet</t>
  </si>
  <si>
    <t>Worksheet</t>
  </si>
  <si>
    <t>Week starting</t>
  </si>
  <si>
    <r>
      <rPr>
        <sz val="11"/>
        <color theme="0" tint="-0.34998626667073579"/>
        <rFont val="Calibri"/>
        <family val="2"/>
        <scheme val="minor"/>
      </rPr>
      <t>Total Charageable Project</t>
    </r>
    <r>
      <rPr>
        <b/>
        <sz val="11"/>
        <color theme="0" tint="-0.34998626667073579"/>
        <rFont val="Calibri"/>
        <family val="2"/>
        <scheme val="minor"/>
      </rPr>
      <t xml:space="preserve"> HOURS</t>
    </r>
  </si>
  <si>
    <t>Total Charageable Project DAYS</t>
  </si>
  <si>
    <r>
      <t xml:space="preserve">Total Charageable Project </t>
    </r>
    <r>
      <rPr>
        <b/>
        <sz val="11"/>
        <color theme="0" tint="-0.34998626667073579"/>
        <rFont val="Calibri"/>
        <family val="2"/>
        <scheme val="minor"/>
      </rPr>
      <t>WEEKS</t>
    </r>
  </si>
  <si>
    <r>
      <t xml:space="preserve">This summary table represents the hours recorded on the individual weekly timesheets completed to date and in signing below you are making the following </t>
    </r>
    <r>
      <rPr>
        <b/>
        <sz val="12"/>
        <color rgb="FFC00000"/>
        <rFont val="Calibri"/>
        <family val="2"/>
        <scheme val="minor"/>
      </rPr>
      <t>SOLEMN DECLARATION</t>
    </r>
    <r>
      <rPr>
        <b/>
        <sz val="12"/>
        <color theme="1"/>
        <rFont val="Calibri"/>
        <family val="2"/>
        <scheme val="minor"/>
      </rPr>
      <t xml:space="preserve">: </t>
    </r>
  </si>
  <si>
    <t xml:space="preserve">I SOLEMNLY DECLARE that I have reviewed these timesheets and that the tasks and hours recorded above are a true and accurate record of the time worked on the project activities detailed on the individual weekly timesheets completed in this document. </t>
  </si>
  <si>
    <t>To PRINT AND SIGN THIS DOCUMENT SHEET (SEE BLUE BOXES BELOW). Colour printing is NOT a requirement.</t>
  </si>
  <si>
    <t>EMPLOYEE</t>
  </si>
  <si>
    <r>
      <t xml:space="preserve">1. </t>
    </r>
    <r>
      <rPr>
        <b/>
        <sz val="10"/>
        <color theme="1"/>
        <rFont val="Calibri"/>
        <family val="2"/>
        <scheme val="minor"/>
      </rPr>
      <t>Print</t>
    </r>
    <r>
      <rPr>
        <sz val="10"/>
        <color theme="1"/>
        <rFont val="Calibri"/>
        <family val="2"/>
        <scheme val="minor"/>
      </rPr>
      <t xml:space="preserve"> this 'Summary &amp; declaration' sheet. </t>
    </r>
    <r>
      <rPr>
        <sz val="10"/>
        <color theme="2" tint="-0.499984740745262"/>
        <rFont val="Calibri"/>
        <family val="2"/>
        <scheme val="minor"/>
      </rPr>
      <t>W</t>
    </r>
    <r>
      <rPr>
        <i/>
        <sz val="10"/>
        <color theme="2" tint="-0.499984740745262"/>
        <rFont val="Calibri"/>
        <family val="2"/>
        <scheme val="minor"/>
      </rPr>
      <t>hen printing, where available, chose the option "Fit all columns to one page".</t>
    </r>
    <r>
      <rPr>
        <sz val="10"/>
        <color theme="1"/>
        <rFont val="Calibri"/>
        <family val="2"/>
        <scheme val="minor"/>
      </rPr>
      <t xml:space="preserve">
2. </t>
    </r>
    <r>
      <rPr>
        <b/>
        <sz val="10"/>
        <color theme="1"/>
        <rFont val="Calibri"/>
        <family val="2"/>
        <scheme val="minor"/>
      </rPr>
      <t>Review</t>
    </r>
    <r>
      <rPr>
        <sz val="10"/>
        <color theme="1"/>
        <rFont val="Calibri"/>
        <family val="2"/>
        <scheme val="minor"/>
      </rPr>
      <t xml:space="preserve"> the document.
3. </t>
    </r>
    <r>
      <rPr>
        <b/>
        <sz val="10"/>
        <color theme="1"/>
        <rFont val="Calibri"/>
        <family val="2"/>
        <scheme val="minor"/>
      </rPr>
      <t>Sign</t>
    </r>
    <r>
      <rPr>
        <sz val="10"/>
        <color theme="1"/>
        <rFont val="Calibri"/>
        <family val="2"/>
        <scheme val="minor"/>
      </rPr>
      <t xml:space="preserve"> the declaration. 
4. </t>
    </r>
    <r>
      <rPr>
        <b/>
        <sz val="10"/>
        <color theme="1"/>
        <rFont val="Calibri"/>
        <family val="2"/>
        <scheme val="minor"/>
      </rPr>
      <t>Send</t>
    </r>
    <r>
      <rPr>
        <sz val="10"/>
        <color theme="1"/>
        <rFont val="Calibri"/>
        <family val="2"/>
        <scheme val="minor"/>
      </rPr>
      <t xml:space="preserve"> the signed declaration AND a softcopy of the entire Excel timesheet document to your manager.</t>
    </r>
  </si>
  <si>
    <t>MANAGER</t>
  </si>
  <si>
    <r>
      <t xml:space="preserve">1. </t>
    </r>
    <r>
      <rPr>
        <b/>
        <sz val="10"/>
        <color theme="8" tint="-0.249977111117893"/>
        <rFont val="Calibri"/>
        <family val="2"/>
        <scheme val="minor"/>
      </rPr>
      <t>Review</t>
    </r>
    <r>
      <rPr>
        <sz val="10"/>
        <color theme="8" tint="-0.249977111117893"/>
        <rFont val="Calibri"/>
        <family val="2"/>
        <scheme val="minor"/>
      </rPr>
      <t xml:space="preserve"> EMPLOYEE timesheets.
2. </t>
    </r>
    <r>
      <rPr>
        <b/>
        <sz val="10"/>
        <color theme="8" tint="-0.249977111117893"/>
        <rFont val="Calibri"/>
        <family val="2"/>
        <scheme val="minor"/>
      </rPr>
      <t>Sign</t>
    </r>
    <r>
      <rPr>
        <sz val="10"/>
        <color theme="8" tint="-0.249977111117893"/>
        <rFont val="Calibri"/>
        <family val="2"/>
        <scheme val="minor"/>
      </rPr>
      <t xml:space="preserve"> the declaration.  
3. </t>
    </r>
    <r>
      <rPr>
        <b/>
        <sz val="10"/>
        <color theme="8" tint="-0.249977111117893"/>
        <rFont val="Calibri"/>
        <family val="2"/>
        <scheme val="minor"/>
      </rPr>
      <t>Send</t>
    </r>
    <r>
      <rPr>
        <sz val="10"/>
        <color theme="8" tint="-0.249977111117893"/>
        <rFont val="Calibri"/>
        <family val="2"/>
        <scheme val="minor"/>
      </rPr>
      <t xml:space="preserve"> the signed declaration AND a softcopy of the entire timesheet Excel timesheet document to your claim co-ordinator. </t>
    </r>
  </si>
  <si>
    <t>Click here</t>
  </si>
  <si>
    <r>
      <rPr>
        <b/>
        <u/>
        <sz val="14"/>
        <color rgb="FFC00000"/>
        <rFont val="Calibri"/>
        <family val="2"/>
        <scheme val="minor"/>
      </rPr>
      <t>REQUIRED FOR PAPERFREE DECLARATION</t>
    </r>
    <r>
      <rPr>
        <b/>
        <sz val="11"/>
        <color theme="1"/>
        <rFont val="Calibri"/>
        <family val="2"/>
        <scheme val="minor"/>
      </rPr>
      <t xml:space="preserve">
</t>
    </r>
    <r>
      <rPr>
        <b/>
        <sz val="14"/>
        <color theme="1"/>
        <rFont val="Calibri"/>
        <family val="2"/>
        <scheme val="minor"/>
      </rPr>
      <t>YOU MUST HAVE A UNIQUE WORK EMAIL ACCOUNT THAT CLEARLY IDENTIFIES YOU BY NAME</t>
    </r>
    <r>
      <rPr>
        <b/>
        <sz val="11"/>
        <color theme="1"/>
        <rFont val="Calibri"/>
        <family val="2"/>
        <scheme val="minor"/>
      </rPr>
      <t xml:space="preserve">
if you cannot meet this requirement scroll back up and sign as instructed above, otherwise scroll down and complete ALL the steps detailed below.</t>
    </r>
  </si>
  <si>
    <r>
      <rPr>
        <b/>
        <sz val="11"/>
        <color theme="1"/>
        <rFont val="Calibri"/>
        <family val="2"/>
        <scheme val="minor"/>
      </rPr>
      <t>EMPLOYEE</t>
    </r>
    <r>
      <rPr>
        <sz val="11"/>
        <color theme="1"/>
        <rFont val="Calibri"/>
        <family val="2"/>
        <scheme val="minor"/>
      </rPr>
      <t xml:space="preserve"> - everything is ready to go just follow these steps</t>
    </r>
  </si>
  <si>
    <r>
      <t xml:space="preserve">MANAGER: </t>
    </r>
    <r>
      <rPr>
        <sz val="11"/>
        <color theme="8" tint="-0.249977111117893"/>
        <rFont val="Calibri"/>
        <family val="2"/>
        <scheme val="minor"/>
      </rPr>
      <t xml:space="preserve">Complete the following steps to </t>
    </r>
    <r>
      <rPr>
        <b/>
        <sz val="11"/>
        <color theme="8" tint="-0.249977111117893"/>
        <rFont val="Calibri"/>
        <family val="2"/>
        <scheme val="minor"/>
      </rPr>
      <t>validate</t>
    </r>
    <r>
      <rPr>
        <sz val="11"/>
        <color theme="8" tint="-0.249977111117893"/>
        <rFont val="Calibri"/>
        <family val="2"/>
        <scheme val="minor"/>
      </rPr>
      <t xml:space="preserve"> the attached timesheets</t>
    </r>
  </si>
  <si>
    <r>
      <t xml:space="preserve">1. </t>
    </r>
    <r>
      <rPr>
        <b/>
        <sz val="10"/>
        <color theme="8" tint="-0.249977111117893"/>
        <rFont val="Calibri"/>
        <family val="2"/>
        <scheme val="minor"/>
      </rPr>
      <t>Review</t>
    </r>
    <r>
      <rPr>
        <sz val="10"/>
        <color theme="8" tint="-0.249977111117893"/>
        <rFont val="Calibri"/>
        <family val="2"/>
        <scheme val="minor"/>
      </rPr>
      <t xml:space="preserve"> EMPLOYEE timesheets.
2. </t>
    </r>
    <r>
      <rPr>
        <b/>
        <sz val="10"/>
        <color theme="8" tint="-0.249977111117893"/>
        <rFont val="Calibri"/>
        <family val="2"/>
        <scheme val="minor"/>
      </rPr>
      <t>Send</t>
    </r>
    <r>
      <rPr>
        <sz val="10"/>
        <color theme="8" tint="-0.249977111117893"/>
        <rFont val="Calibri"/>
        <family val="2"/>
        <scheme val="minor"/>
      </rPr>
      <t>: Forward the email WITH the pre-attached</t>
    </r>
    <r>
      <rPr>
        <b/>
        <sz val="10"/>
        <color theme="8" tint="-0.249977111117893"/>
        <rFont val="Calibri"/>
        <family val="2"/>
        <scheme val="minor"/>
      </rPr>
      <t xml:space="preserve"> PDF and Excel timesheet documents</t>
    </r>
    <r>
      <rPr>
        <sz val="10"/>
        <color theme="8" tint="-0.249977111117893"/>
        <rFont val="Calibri"/>
        <family val="2"/>
        <scheme val="minor"/>
      </rPr>
      <t xml:space="preserve"> to your claim co-ordinator AND remarking that you have completed this review. </t>
    </r>
  </si>
  <si>
    <t xml:space="preserve">Week starting: </t>
  </si>
  <si>
    <t>Manager:</t>
  </si>
  <si>
    <t>Click project number or scroll down to enter your project time</t>
  </si>
  <si>
    <t>Sat</t>
  </si>
  <si>
    <t>Sun</t>
  </si>
  <si>
    <t>Totals</t>
  </si>
  <si>
    <t>Task</t>
  </si>
  <si>
    <t>Total Hours spent on tasks</t>
  </si>
  <si>
    <t>Back to Tasks</t>
  </si>
  <si>
    <t>Chargeable project time</t>
  </si>
  <si>
    <t>Total Chargeable Hours</t>
  </si>
  <si>
    <t>Grand total</t>
  </si>
  <si>
    <t>New Years Day</t>
  </si>
  <si>
    <t>St Patricks Day</t>
  </si>
  <si>
    <r>
      <t>St Bridget's Day</t>
    </r>
    <r>
      <rPr>
        <b/>
        <sz val="10"/>
        <color rgb="FFC00000"/>
        <rFont val="Calibri"/>
        <family val="2"/>
        <scheme val="minor"/>
      </rPr>
      <t>*</t>
    </r>
  </si>
  <si>
    <t>Easter Monday</t>
  </si>
  <si>
    <t>May Day</t>
  </si>
  <si>
    <t>June Bank Holiday</t>
  </si>
  <si>
    <t>August Bank Holiday</t>
  </si>
  <si>
    <t>October Bank Holiday</t>
  </si>
  <si>
    <t>Christmas Day</t>
  </si>
  <si>
    <t>St Stephen's Day</t>
  </si>
  <si>
    <r>
      <t xml:space="preserve">Adjust the distribution of your normal weekly working hours here </t>
    </r>
    <r>
      <rPr>
        <b/>
        <sz val="11"/>
        <rFont val="Calibri"/>
        <family val="2"/>
      </rPr>
      <t>→</t>
    </r>
    <r>
      <rPr>
        <b/>
        <sz val="11"/>
        <rFont val="Calibri"/>
        <family val="2"/>
        <scheme val="minor"/>
      </rPr>
      <t xml:space="preserve"> </t>
    </r>
  </si>
  <si>
    <t>Weekly Summary</t>
  </si>
  <si>
    <t>Total Project hours recorded</t>
  </si>
  <si>
    <t xml:space="preserve">Max. chargeable days per week </t>
  </si>
  <si>
    <r>
      <t xml:space="preserve">YOU </t>
    </r>
    <r>
      <rPr>
        <b/>
        <i/>
        <sz val="11"/>
        <color theme="0" tint="-0.249977111117893"/>
        <rFont val="Calibri"/>
        <family val="2"/>
        <scheme val="minor"/>
      </rPr>
      <t>(complete 1-7)</t>
    </r>
  </si>
  <si>
    <t>1. Your company name:</t>
  </si>
  <si>
    <t>2. Your name (employee):</t>
  </si>
  <si>
    <t>3. Your job title:</t>
  </si>
  <si>
    <t>4. Manager's name:</t>
  </si>
  <si>
    <t>5. Managers job title:</t>
  </si>
  <si>
    <t>6. Date for MONDAY week 1:</t>
  </si>
  <si>
    <t>7. Chargeable time:</t>
  </si>
  <si>
    <r>
      <t xml:space="preserve">We need to be able to immediately understand what your contribution to the project was by reading the task description. Timesheets should stand alone and give enough information to clearly identify what your contribution has been for the time you have recorded in your timesheets and facilitate timely inspection of these documents once make your claim.
</t>
    </r>
    <r>
      <rPr>
        <sz val="11"/>
        <color rgb="FFC00000"/>
        <rFont val="Calibri"/>
        <family val="2"/>
        <scheme val="minor"/>
      </rPr>
      <t>✘</t>
    </r>
    <r>
      <rPr>
        <sz val="11"/>
        <color theme="1"/>
        <rFont val="Calibri"/>
        <family val="2"/>
        <scheme val="minor"/>
      </rPr>
      <t xml:space="preserve"> 'Meeting' or </t>
    </r>
    <r>
      <rPr>
        <sz val="11"/>
        <color rgb="FFC00000"/>
        <rFont val="Calibri"/>
        <family val="2"/>
        <scheme val="minor"/>
      </rPr>
      <t>✘</t>
    </r>
    <r>
      <rPr>
        <sz val="11"/>
        <color theme="1"/>
        <rFont val="Calibri"/>
        <family val="2"/>
        <scheme val="minor"/>
      </rPr>
      <t xml:space="preserve"> 'Weekly meeting' tells us nothing, whereas, </t>
    </r>
    <r>
      <rPr>
        <sz val="11"/>
        <color theme="9"/>
        <rFont val="Calibri"/>
        <family val="2"/>
        <scheme val="minor"/>
      </rPr>
      <t>✔</t>
    </r>
    <r>
      <rPr>
        <sz val="11"/>
        <color theme="1"/>
        <rFont val="Calibri"/>
        <family val="2"/>
        <scheme val="minor"/>
      </rPr>
      <t xml:space="preserve"> 'Project Alpha weekly progress meeting' tells us that a meeting was specifically for reporting/discussing a Project called Alpha is held weekly and not just a general meeting you happened to attend. 
</t>
    </r>
    <r>
      <rPr>
        <sz val="11"/>
        <color rgb="FFC00000"/>
        <rFont val="Calibri"/>
        <family val="2"/>
        <scheme val="minor"/>
      </rPr>
      <t>✘</t>
    </r>
    <r>
      <rPr>
        <sz val="11"/>
        <color theme="1"/>
        <rFont val="Calibri"/>
        <family val="2"/>
        <scheme val="minor"/>
      </rPr>
      <t xml:space="preserve">'Trials' is too vague, whereas, </t>
    </r>
    <r>
      <rPr>
        <sz val="11"/>
        <color theme="9"/>
        <rFont val="Calibri"/>
        <family val="2"/>
        <scheme val="minor"/>
      </rPr>
      <t>✔</t>
    </r>
    <r>
      <rPr>
        <sz val="11"/>
        <color theme="1"/>
        <rFont val="Calibri"/>
        <family val="2"/>
        <scheme val="minor"/>
      </rPr>
      <t xml:space="preserve"> 'trialling [new ingredient/new process] (see trial sheet)' tells us the type of trial that was being carried out and informs us that a project trial record is being kept. 
</t>
    </r>
    <r>
      <rPr>
        <sz val="11"/>
        <color rgb="FFC00000"/>
        <rFont val="Calibri"/>
        <family val="2"/>
        <scheme val="minor"/>
      </rPr>
      <t>✘</t>
    </r>
    <r>
      <rPr>
        <sz val="11"/>
        <color theme="1"/>
        <rFont val="Calibri"/>
        <family val="2"/>
        <scheme val="minor"/>
      </rPr>
      <t xml:space="preserve"> 'Lab analysis' is too vague, whereas, </t>
    </r>
    <r>
      <rPr>
        <sz val="11"/>
        <color theme="9"/>
        <rFont val="Calibri"/>
        <family val="2"/>
        <scheme val="minor"/>
      </rPr>
      <t>✔</t>
    </r>
    <r>
      <rPr>
        <sz val="11"/>
        <color theme="1"/>
        <rFont val="Calibri"/>
        <family val="2"/>
        <scheme val="minor"/>
      </rPr>
      <t xml:space="preserve"> 'HPLC analysis' tells us the type of analysis that was being carried out.
Referring to a project plan document is not enough, e.g. </t>
    </r>
    <r>
      <rPr>
        <sz val="11"/>
        <color rgb="FFC00000"/>
        <rFont val="Calibri"/>
        <family val="2"/>
        <scheme val="minor"/>
      </rPr>
      <t>✘</t>
    </r>
    <r>
      <rPr>
        <sz val="11"/>
        <color theme="1"/>
        <rFont val="Calibri"/>
        <family val="2"/>
        <scheme val="minor"/>
      </rPr>
      <t xml:space="preserve"> 'Work package 2.1', this gives the inspector no information as to the task being carried out, whereas, </t>
    </r>
    <r>
      <rPr>
        <sz val="11"/>
        <color theme="9"/>
        <rFont val="Calibri"/>
        <family val="2"/>
        <scheme val="minor"/>
      </rPr>
      <t>✔</t>
    </r>
    <r>
      <rPr>
        <sz val="11"/>
        <color theme="1"/>
        <rFont val="Calibri"/>
        <family val="2"/>
        <scheme val="minor"/>
      </rPr>
      <t xml:space="preserve"> 'WP 2.1: Analysis of HPLC data and identification of optimal targets for further characterisation' gives the inspector a clear picture of the task for which you are claiming recorded project time.
</t>
    </r>
    <r>
      <rPr>
        <sz val="11"/>
        <color rgb="FFC00000"/>
        <rFont val="Calibri"/>
        <family val="2"/>
        <scheme val="minor"/>
      </rPr>
      <t>✘</t>
    </r>
    <r>
      <rPr>
        <sz val="11"/>
        <color theme="1"/>
        <rFont val="Calibri"/>
        <family val="2"/>
        <scheme val="minor"/>
      </rPr>
      <t xml:space="preserve"> Time recorded without a task description is never eligible.</t>
    </r>
  </si>
  <si>
    <t>For an equivalent paper free alternative to printing and signing</t>
  </si>
  <si>
    <r>
      <t xml:space="preserve">NOTE: This summary table represents the hours recorded on the individual weekly timesheets completed to date and in signing it using this paper free approach you are making the following </t>
    </r>
    <r>
      <rPr>
        <b/>
        <sz val="12"/>
        <color rgb="FFC00000"/>
        <rFont val="Calibri"/>
        <family val="2"/>
        <scheme val="minor"/>
      </rPr>
      <t>SOLEMN DECLARATION</t>
    </r>
    <r>
      <rPr>
        <b/>
        <sz val="12"/>
        <color theme="1"/>
        <rFont val="Calibri"/>
        <family val="2"/>
        <scheme val="minor"/>
      </rPr>
      <t xml:space="preserve">: </t>
    </r>
  </si>
  <si>
    <r>
      <rPr>
        <b/>
        <sz val="10"/>
        <color theme="1"/>
        <rFont val="Calibri"/>
        <family val="2"/>
        <scheme val="minor"/>
      </rPr>
      <t>1. Save as a PDF:</t>
    </r>
    <r>
      <rPr>
        <sz val="10"/>
        <color theme="1"/>
        <rFont val="Calibri"/>
        <family val="2"/>
        <scheme val="minor"/>
      </rPr>
      <t xml:space="preserve"> in the </t>
    </r>
    <r>
      <rPr>
        <b/>
        <sz val="10"/>
        <color theme="1"/>
        <rFont val="Calibri"/>
        <family val="2"/>
        <scheme val="minor"/>
      </rPr>
      <t xml:space="preserve">'File' </t>
    </r>
    <r>
      <rPr>
        <sz val="10"/>
        <color theme="1"/>
        <rFont val="Calibri"/>
        <family val="2"/>
        <scheme val="minor"/>
      </rPr>
      <t xml:space="preserve">menu ribbon click </t>
    </r>
    <r>
      <rPr>
        <b/>
        <sz val="10"/>
        <color theme="1"/>
        <rFont val="Calibri"/>
        <family val="2"/>
        <scheme val="minor"/>
      </rPr>
      <t xml:space="preserve">'Print', </t>
    </r>
    <r>
      <rPr>
        <sz val="10"/>
        <color theme="1"/>
        <rFont val="Calibri"/>
        <family val="2"/>
        <scheme val="minor"/>
      </rPr>
      <t>choose the following Printer '</t>
    </r>
    <r>
      <rPr>
        <b/>
        <sz val="10"/>
        <color theme="1"/>
        <rFont val="Calibri"/>
        <family val="2"/>
        <scheme val="minor"/>
      </rPr>
      <t>Microsoft Print to PDF</t>
    </r>
    <r>
      <rPr>
        <sz val="10"/>
        <color theme="1"/>
        <rFont val="Calibri"/>
        <family val="2"/>
        <scheme val="minor"/>
      </rPr>
      <t>' &amp; Settings '</t>
    </r>
    <r>
      <rPr>
        <b/>
        <sz val="10"/>
        <color theme="1"/>
        <rFont val="Calibri"/>
        <family val="2"/>
        <scheme val="minor"/>
      </rPr>
      <t>Print Active Sheets</t>
    </r>
    <r>
      <rPr>
        <sz val="10"/>
        <color theme="1"/>
        <rFont val="Calibri"/>
        <family val="2"/>
        <scheme val="minor"/>
      </rPr>
      <t>'. Press 'PRINT'. Complete the '</t>
    </r>
    <r>
      <rPr>
        <b/>
        <sz val="10"/>
        <color theme="1"/>
        <rFont val="Calibri"/>
        <family val="2"/>
        <scheme val="minor"/>
      </rPr>
      <t>File Name</t>
    </r>
    <r>
      <rPr>
        <sz val="10"/>
        <color theme="1"/>
        <rFont val="Calibri"/>
        <family val="2"/>
        <scheme val="minor"/>
      </rPr>
      <t xml:space="preserve">' with your name. 'Save' and 'Close' the Excel Sheet document.
2. </t>
    </r>
    <r>
      <rPr>
        <b/>
        <sz val="10"/>
        <color theme="1"/>
        <rFont val="Calibri"/>
        <family val="2"/>
        <scheme val="minor"/>
      </rPr>
      <t>Open:</t>
    </r>
    <r>
      <rPr>
        <sz val="10"/>
        <color theme="1"/>
        <rFont val="Calibri"/>
        <family val="2"/>
        <scheme val="minor"/>
      </rPr>
      <t xml:space="preserve"> your email account and start an new email to your Manager
3. </t>
    </r>
    <r>
      <rPr>
        <b/>
        <sz val="10"/>
        <color theme="1"/>
        <rFont val="Calibri"/>
        <family val="2"/>
        <scheme val="minor"/>
      </rPr>
      <t>Attach</t>
    </r>
    <r>
      <rPr>
        <sz val="10"/>
        <color theme="1"/>
        <rFont val="Calibri"/>
        <family val="2"/>
        <scheme val="minor"/>
      </rPr>
      <t xml:space="preserve">:  both the saved PDF and this Excel document to this email. 
4. </t>
    </r>
    <r>
      <rPr>
        <b/>
        <sz val="10"/>
        <color theme="1"/>
        <rFont val="Calibri"/>
        <family val="2"/>
        <scheme val="minor"/>
      </rPr>
      <t>Name</t>
    </r>
    <r>
      <rPr>
        <sz val="10"/>
        <color theme="1"/>
        <rFont val="Calibri"/>
        <family val="2"/>
        <scheme val="minor"/>
      </rPr>
      <t xml:space="preserve">: Include your name in the subject line. 
5. </t>
    </r>
    <r>
      <rPr>
        <b/>
        <sz val="10"/>
        <color theme="1"/>
        <rFont val="Calibri"/>
        <family val="2"/>
        <scheme val="minor"/>
      </rPr>
      <t>Send:</t>
    </r>
    <r>
      <rPr>
        <sz val="10"/>
        <color theme="1"/>
        <rFont val="Calibri"/>
        <family val="2"/>
        <scheme val="minor"/>
      </rPr>
      <t xml:space="preserve"> to your manager. </t>
    </r>
  </si>
  <si>
    <t>Timesheet Version 2024-1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</si>
</sst>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0.0"/>
    <numFmt numFmtId="166" formatCode="dd/mm/yyyy;@"/>
  </numFmts>
  <fonts count="55" x14ac:knownFonts="1">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9"/>
      <name val="Calibri"/>
      <family val="2"/>
      <scheme val="minor"/>
    </font>
    <font>
      <sz val="11"/>
      <color rgb="FFC00000"/>
      <name val="Calibri"/>
      <family val="2"/>
      <scheme val="minor"/>
    </font>
    <font>
      <sz val="11"/>
      <color theme="1"/>
      <name val="Calibri"/>
      <family val="2"/>
      <charset val="1"/>
    </font>
    <font>
      <u/>
      <sz val="11"/>
      <color theme="10"/>
      <name val="Calibri"/>
      <family val="2"/>
      <scheme val="minor"/>
    </font>
    <font>
      <b/>
      <i/>
      <sz val="18"/>
      <name val="Calibri"/>
      <family val="2"/>
      <scheme val="minor"/>
    </font>
    <font>
      <sz val="11"/>
      <name val="Calibri"/>
      <family val="2"/>
      <scheme val="minor"/>
    </font>
    <font>
      <b/>
      <i/>
      <sz val="11"/>
      <name val="Calibri"/>
      <family val="2"/>
      <scheme val="minor"/>
    </font>
    <font>
      <b/>
      <sz val="12"/>
      <name val="Calibri"/>
      <family val="2"/>
      <scheme val="minor"/>
    </font>
    <font>
      <b/>
      <sz val="11"/>
      <name val="Calibri"/>
      <family val="2"/>
      <scheme val="minor"/>
    </font>
    <font>
      <i/>
      <sz val="11"/>
      <name val="Calibri"/>
      <family val="2"/>
      <scheme val="minor"/>
    </font>
    <font>
      <b/>
      <sz val="16"/>
      <color rgb="FFFF0000"/>
      <name val="Calibri"/>
      <family val="2"/>
      <scheme val="minor"/>
    </font>
    <font>
      <b/>
      <i/>
      <sz val="12"/>
      <name val="Calibri"/>
      <family val="2"/>
      <scheme val="minor"/>
    </font>
    <font>
      <sz val="11"/>
      <color theme="0" tint="-0.499984740745262"/>
      <name val="Calibri"/>
      <family val="2"/>
      <scheme val="minor"/>
    </font>
    <font>
      <i/>
      <sz val="11"/>
      <color theme="1"/>
      <name val="Calibri"/>
      <family val="2"/>
      <scheme val="minor"/>
    </font>
    <font>
      <b/>
      <sz val="16"/>
      <color theme="1"/>
      <name val="Calibri"/>
      <family val="2"/>
      <scheme val="minor"/>
    </font>
    <font>
      <sz val="11"/>
      <color theme="0" tint="-0.34998626667073579"/>
      <name val="Calibri"/>
      <family val="2"/>
      <scheme val="minor"/>
    </font>
    <font>
      <b/>
      <sz val="11"/>
      <color theme="0" tint="-0.34998626667073579"/>
      <name val="Calibri"/>
      <family val="2"/>
      <scheme val="minor"/>
    </font>
    <font>
      <b/>
      <sz val="12"/>
      <color theme="1"/>
      <name val="Calibri"/>
      <family val="2"/>
      <scheme val="minor"/>
    </font>
    <font>
      <b/>
      <sz val="12"/>
      <color rgb="FFC00000"/>
      <name val="Calibri"/>
      <family val="2"/>
      <scheme val="minor"/>
    </font>
    <font>
      <sz val="12"/>
      <color theme="1"/>
      <name val="Calibri"/>
      <family val="2"/>
      <scheme val="minor"/>
    </font>
    <font>
      <sz val="11"/>
      <color theme="8"/>
      <name val="Calibri"/>
      <family val="2"/>
      <scheme val="minor"/>
    </font>
    <font>
      <sz val="10"/>
      <color theme="1"/>
      <name val="Calibri"/>
      <family val="2"/>
      <scheme val="minor"/>
    </font>
    <font>
      <b/>
      <sz val="10"/>
      <color theme="1"/>
      <name val="Calibri"/>
      <family val="2"/>
      <scheme val="minor"/>
    </font>
    <font>
      <sz val="10"/>
      <color theme="2" tint="-0.499984740745262"/>
      <name val="Calibri"/>
      <family val="2"/>
      <scheme val="minor"/>
    </font>
    <font>
      <i/>
      <sz val="10"/>
      <color theme="2" tint="-0.499984740745262"/>
      <name val="Calibri"/>
      <family val="2"/>
      <scheme val="minor"/>
    </font>
    <font>
      <sz val="11"/>
      <color theme="8" tint="-0.249977111117893"/>
      <name val="Calibri"/>
      <family val="2"/>
      <scheme val="minor"/>
    </font>
    <font>
      <sz val="10"/>
      <color theme="8" tint="-0.249977111117893"/>
      <name val="Calibri"/>
      <family val="2"/>
      <scheme val="minor"/>
    </font>
    <font>
      <b/>
      <sz val="10"/>
      <color theme="8" tint="-0.249977111117893"/>
      <name val="Calibri"/>
      <family val="2"/>
      <scheme val="minor"/>
    </font>
    <font>
      <b/>
      <u/>
      <sz val="14"/>
      <color rgb="FFC00000"/>
      <name val="Calibri"/>
      <family val="2"/>
      <scheme val="minor"/>
    </font>
    <font>
      <b/>
      <sz val="11"/>
      <color theme="8" tint="-0.249977111117893"/>
      <name val="Calibri"/>
      <family val="2"/>
      <scheme val="minor"/>
    </font>
    <font>
      <b/>
      <sz val="20"/>
      <name val="Calibri"/>
      <family val="2"/>
      <scheme val="minor"/>
    </font>
    <font>
      <sz val="9"/>
      <name val="Calibri"/>
      <family val="2"/>
      <scheme val="minor"/>
    </font>
    <font>
      <sz val="10"/>
      <name val="Calibri"/>
      <family val="2"/>
      <scheme val="minor"/>
    </font>
    <font>
      <b/>
      <sz val="11"/>
      <color rgb="FFC00000"/>
      <name val="Calibri"/>
      <family val="2"/>
      <scheme val="minor"/>
    </font>
    <font>
      <b/>
      <sz val="9"/>
      <color rgb="FFC00000"/>
      <name val="Calibri"/>
      <family val="2"/>
      <scheme val="minor"/>
    </font>
    <font>
      <sz val="11"/>
      <color theme="0" tint="-0.249977111117893"/>
      <name val="Calibri"/>
      <family val="2"/>
      <scheme val="minor"/>
    </font>
    <font>
      <sz val="9"/>
      <color theme="0" tint="-0.499984740745262"/>
      <name val="Calibri"/>
      <family val="2"/>
      <scheme val="minor"/>
    </font>
    <font>
      <sz val="9"/>
      <color theme="1"/>
      <name val="Calibri"/>
      <family val="2"/>
      <scheme val="minor"/>
    </font>
    <font>
      <b/>
      <sz val="20"/>
      <color theme="1"/>
      <name val="Calibri"/>
      <family val="2"/>
      <scheme val="minor"/>
    </font>
    <font>
      <b/>
      <sz val="10"/>
      <color theme="7" tint="-0.499984740745262"/>
      <name val="Calibri"/>
      <family val="2"/>
    </font>
    <font>
      <sz val="10"/>
      <color theme="4"/>
      <name val="Calibri"/>
      <family val="2"/>
      <scheme val="minor"/>
    </font>
    <font>
      <b/>
      <sz val="10"/>
      <color theme="7" tint="-0.499984740745262"/>
      <name val="Calibri"/>
      <family val="2"/>
      <scheme val="minor"/>
    </font>
    <font>
      <b/>
      <sz val="10"/>
      <color rgb="FFC00000"/>
      <name val="Calibri"/>
      <family val="2"/>
      <scheme val="minor"/>
    </font>
    <font>
      <sz val="10"/>
      <color theme="7" tint="-0.249977111117893"/>
      <name val="Calibri"/>
      <family val="2"/>
      <scheme val="minor"/>
    </font>
    <font>
      <sz val="10"/>
      <color rgb="FFC00000"/>
      <name val="Calibri"/>
      <family val="2"/>
      <scheme val="minor"/>
    </font>
    <font>
      <b/>
      <i/>
      <sz val="11"/>
      <color theme="0" tint="-0.249977111117893"/>
      <name val="Calibri"/>
      <family val="2"/>
      <scheme val="minor"/>
    </font>
    <font>
      <b/>
      <sz val="11"/>
      <name val="Calibri"/>
      <family val="2"/>
    </font>
    <font>
      <sz val="12"/>
      <color theme="0" tint="-0.499984740745262"/>
      <name val="Calibri"/>
      <family val="2"/>
      <scheme val="minor"/>
    </font>
    <font>
      <sz val="12"/>
      <name val="Calibri"/>
      <family val="2"/>
      <scheme val="minor"/>
    </font>
  </fonts>
  <fills count="21">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gradientFill type="path" left="0.5" right="0.5" top="0.5" bottom="0.5">
        <stop position="0">
          <color theme="0"/>
        </stop>
        <stop position="1">
          <color theme="4" tint="0.59999389629810485"/>
        </stop>
      </gradientFill>
    </fill>
    <fill>
      <patternFill patternType="solid">
        <fgColor rgb="FFFFFF00"/>
        <bgColor indexed="64"/>
      </patternFill>
    </fill>
    <fill>
      <patternFill patternType="solid">
        <fgColor theme="4" tint="0.59999389629810485"/>
        <bgColor indexed="64"/>
      </patternFill>
    </fill>
    <fill>
      <patternFill patternType="solid">
        <fgColor rgb="FF5295D2"/>
        <bgColor indexed="64"/>
      </patternFill>
    </fill>
    <fill>
      <patternFill patternType="solid">
        <fgColor theme="4" tint="0.39997558519241921"/>
        <bgColor indexed="64"/>
      </patternFill>
    </fill>
    <fill>
      <patternFill patternType="solid">
        <fgColor theme="0" tint="-0.14999847407452621"/>
        <bgColor indexed="64"/>
      </patternFill>
    </fill>
    <fill>
      <gradientFill type="path" left="0.5" right="0.5" top="0.5" bottom="0.5">
        <stop position="0">
          <color theme="0"/>
        </stop>
        <stop position="1">
          <color theme="3" tint="0.59999389629810485"/>
        </stop>
      </gradientFill>
    </fill>
    <fill>
      <gradientFill type="path" left="0.5" right="0.5" top="0.5" bottom="0.5">
        <stop position="0">
          <color theme="0"/>
        </stop>
        <stop position="1">
          <color theme="5" tint="0.59999389629810485"/>
        </stop>
      </gradientFill>
    </fill>
    <fill>
      <gradientFill type="path" left="0.5" right="0.5" top="0.5" bottom="0.5">
        <stop position="0">
          <color theme="0"/>
        </stop>
        <stop position="1">
          <color theme="7" tint="0.59999389629810485"/>
        </stop>
      </gradientFill>
    </fill>
    <fill>
      <gradientFill type="path" left="0.5" right="0.5" top="0.5" bottom="0.5">
        <stop position="0">
          <color theme="0"/>
        </stop>
        <stop position="1">
          <color theme="8" tint="0.59999389629810485"/>
        </stop>
      </gradientFill>
    </fill>
    <fill>
      <gradientFill type="path" left="0.5" right="0.5" top="0.5" bottom="0.5">
        <stop position="0">
          <color theme="0"/>
        </stop>
        <stop position="1">
          <color theme="6" tint="0.59999389629810485"/>
        </stop>
      </gradientFill>
    </fill>
  </fills>
  <borders count="75">
    <border>
      <left/>
      <right/>
      <top/>
      <bottom/>
      <diagonal/>
    </border>
    <border>
      <left/>
      <right/>
      <top/>
      <bottom style="thick">
        <color theme="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thin">
        <color theme="8"/>
      </bottom>
      <diagonal/>
    </border>
    <border>
      <left style="thin">
        <color indexed="64"/>
      </left>
      <right style="thin">
        <color indexed="64"/>
      </right>
      <top/>
      <bottom/>
      <diagonal/>
    </border>
    <border>
      <left style="medium">
        <color indexed="64"/>
      </left>
      <right style="medium">
        <color indexed="64"/>
      </right>
      <top style="medium">
        <color indexed="64"/>
      </top>
      <bottom style="thin">
        <color theme="8"/>
      </bottom>
      <diagonal/>
    </border>
    <border>
      <left style="medium">
        <color indexed="64"/>
      </left>
      <right style="medium">
        <color indexed="64"/>
      </right>
      <top style="thin">
        <color indexed="64"/>
      </top>
      <bottom style="thin">
        <color theme="8"/>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1" applyNumberFormat="0" applyFill="0" applyAlignment="0" applyProtection="0"/>
    <xf numFmtId="0" fontId="9" fillId="0" borderId="0" applyNumberFormat="0" applyFill="0" applyBorder="0" applyAlignment="0" applyProtection="0"/>
    <xf numFmtId="0" fontId="1" fillId="0" borderId="0"/>
  </cellStyleXfs>
  <cellXfs count="436">
    <xf numFmtId="0" fontId="0" fillId="0" borderId="0" xfId="0"/>
    <xf numFmtId="0" fontId="5" fillId="2" borderId="0" xfId="0" applyFont="1" applyFill="1" applyAlignment="1">
      <alignment wrapText="1"/>
    </xf>
    <xf numFmtId="0" fontId="0" fillId="0" borderId="0" xfId="0" applyProtection="1">
      <protection locked="0"/>
    </xf>
    <xf numFmtId="0" fontId="3" fillId="3" borderId="0" xfId="0" applyFont="1" applyFill="1" applyAlignment="1">
      <alignment wrapText="1"/>
    </xf>
    <xf numFmtId="0" fontId="0" fillId="0" borderId="0" xfId="0" applyAlignment="1">
      <alignment wrapText="1"/>
    </xf>
    <xf numFmtId="0" fontId="0" fillId="0" borderId="0" xfId="0" applyAlignment="1" applyProtection="1">
      <alignment horizontal="left"/>
      <protection locked="0"/>
    </xf>
    <xf numFmtId="0" fontId="8" fillId="0" borderId="0" xfId="0" applyFont="1" applyAlignment="1">
      <alignment wrapText="1"/>
    </xf>
    <xf numFmtId="0" fontId="11" fillId="0" borderId="0" xfId="0" applyFont="1" applyAlignment="1" applyProtection="1">
      <alignment vertical="center"/>
      <protection locked="0"/>
    </xf>
    <xf numFmtId="0" fontId="11" fillId="0" borderId="0" xfId="0" applyFont="1" applyAlignment="1" applyProtection="1">
      <alignment horizontal="center" vertical="center"/>
      <protection locked="0"/>
    </xf>
    <xf numFmtId="0" fontId="0" fillId="0" borderId="0" xfId="0" applyAlignment="1" applyProtection="1">
      <alignment vertical="center"/>
      <protection locked="0"/>
    </xf>
    <xf numFmtId="0" fontId="14" fillId="4" borderId="7" xfId="0" applyFont="1" applyFill="1" applyBorder="1" applyAlignment="1" applyProtection="1">
      <alignment horizontal="left" vertical="center" wrapText="1"/>
      <protection locked="0"/>
    </xf>
    <xf numFmtId="0" fontId="11" fillId="0" borderId="17" xfId="0" applyFont="1" applyBorder="1" applyAlignment="1">
      <alignment horizontal="center" vertical="center"/>
    </xf>
    <xf numFmtId="9" fontId="11" fillId="0" borderId="18" xfId="1" applyFont="1" applyFill="1" applyBorder="1" applyAlignment="1" applyProtection="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0" fillId="0" borderId="0" xfId="0" applyAlignment="1" applyProtection="1">
      <alignment horizontal="center" vertical="center"/>
      <protection locked="0"/>
    </xf>
    <xf numFmtId="0" fontId="14" fillId="0" borderId="20" xfId="0" applyFont="1" applyBorder="1" applyAlignment="1">
      <alignment horizontal="center" vertical="center"/>
    </xf>
    <xf numFmtId="0" fontId="14" fillId="0" borderId="0" xfId="0" applyFont="1" applyAlignment="1">
      <alignment horizontal="left" vertical="center" wrapText="1"/>
    </xf>
    <xf numFmtId="0" fontId="14" fillId="4" borderId="12" xfId="0" applyFont="1" applyFill="1" applyBorder="1" applyAlignment="1" applyProtection="1">
      <alignment horizontal="center" vertical="center"/>
      <protection locked="0"/>
    </xf>
    <xf numFmtId="0" fontId="14" fillId="4" borderId="22" xfId="1" applyNumberFormat="1" applyFont="1" applyFill="1" applyBorder="1" applyAlignment="1" applyProtection="1">
      <alignment horizontal="center" vertical="center"/>
      <protection locked="0"/>
    </xf>
    <xf numFmtId="0" fontId="14" fillId="4" borderId="2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16" fillId="0" borderId="2" xfId="0" applyFont="1" applyBorder="1" applyAlignment="1" applyProtection="1">
      <alignment vertical="center" shrinkToFit="1"/>
      <protection locked="0" hidden="1"/>
    </xf>
    <xf numFmtId="0" fontId="11" fillId="0" borderId="23" xfId="0" applyFont="1" applyBorder="1" applyAlignment="1" applyProtection="1">
      <alignment horizontal="center" vertical="center"/>
      <protection hidden="1"/>
    </xf>
    <xf numFmtId="0" fontId="17" fillId="5" borderId="4" xfId="0" applyFont="1" applyFill="1" applyBorder="1" applyAlignment="1" applyProtection="1">
      <alignment horizontal="left" vertical="center" wrapText="1"/>
      <protection locked="0"/>
    </xf>
    <xf numFmtId="0" fontId="13" fillId="5" borderId="16" xfId="0" applyFont="1" applyFill="1" applyBorder="1" applyAlignment="1" applyProtection="1">
      <alignment horizontal="left" vertical="center" wrapText="1"/>
      <protection locked="0"/>
    </xf>
    <xf numFmtId="0" fontId="18" fillId="5" borderId="14" xfId="0" applyFont="1" applyFill="1" applyBorder="1" applyAlignment="1">
      <alignment horizontal="center" vertical="center"/>
    </xf>
    <xf numFmtId="9" fontId="18" fillId="5" borderId="16" xfId="1" applyFont="1" applyFill="1" applyBorder="1" applyAlignment="1" applyProtection="1">
      <alignment horizontal="center" vertical="center"/>
    </xf>
    <xf numFmtId="0" fontId="11" fillId="5" borderId="28" xfId="0" applyFont="1" applyFill="1" applyBorder="1" applyAlignment="1" applyProtection="1">
      <alignment horizontal="left" vertical="center" wrapText="1"/>
      <protection locked="0"/>
    </xf>
    <xf numFmtId="0" fontId="18" fillId="5" borderId="27" xfId="0" applyFont="1" applyFill="1" applyBorder="1" applyAlignment="1">
      <alignment horizontal="center" vertical="center"/>
    </xf>
    <xf numFmtId="9" fontId="18" fillId="5" borderId="28" xfId="1" applyFont="1" applyFill="1" applyBorder="1" applyAlignment="1" applyProtection="1">
      <alignment horizontal="center" vertical="center"/>
    </xf>
    <xf numFmtId="0" fontId="11" fillId="5" borderId="7" xfId="0" applyFont="1" applyFill="1" applyBorder="1" applyAlignment="1" applyProtection="1">
      <alignment horizontal="left" vertical="center" wrapText="1"/>
      <protection locked="0"/>
    </xf>
    <xf numFmtId="9" fontId="18" fillId="5" borderId="7" xfId="1" applyFont="1" applyFill="1" applyBorder="1" applyAlignment="1" applyProtection="1">
      <alignment horizontal="center" vertical="center"/>
    </xf>
    <xf numFmtId="0" fontId="11" fillId="5" borderId="16" xfId="0" applyFont="1" applyFill="1" applyBorder="1" applyAlignment="1" applyProtection="1">
      <alignment horizontal="left" vertical="center" wrapText="1"/>
      <protection locked="0"/>
    </xf>
    <xf numFmtId="0" fontId="17" fillId="6" borderId="4" xfId="0" applyFont="1" applyFill="1" applyBorder="1" applyAlignment="1" applyProtection="1">
      <alignment horizontal="left" vertical="center" wrapText="1"/>
      <protection locked="0"/>
    </xf>
    <xf numFmtId="0" fontId="13" fillId="6" borderId="16" xfId="0" applyFont="1" applyFill="1" applyBorder="1" applyAlignment="1" applyProtection="1">
      <alignment horizontal="left" vertical="center" wrapText="1"/>
      <protection locked="0"/>
    </xf>
    <xf numFmtId="0" fontId="18" fillId="6" borderId="14" xfId="0" applyFont="1" applyFill="1" applyBorder="1" applyAlignment="1">
      <alignment horizontal="center" vertical="center"/>
    </xf>
    <xf numFmtId="9" fontId="18" fillId="6" borderId="16" xfId="1" applyFont="1" applyFill="1" applyBorder="1" applyAlignment="1" applyProtection="1">
      <alignment horizontal="center" vertical="center"/>
    </xf>
    <xf numFmtId="0" fontId="11" fillId="6" borderId="28" xfId="0" applyFont="1" applyFill="1" applyBorder="1" applyAlignment="1" applyProtection="1">
      <alignment horizontal="left" vertical="center" wrapText="1"/>
      <protection locked="0"/>
    </xf>
    <xf numFmtId="0" fontId="18" fillId="6" borderId="27" xfId="0" applyFont="1" applyFill="1" applyBorder="1" applyAlignment="1">
      <alignment horizontal="center" vertical="center"/>
    </xf>
    <xf numFmtId="9" fontId="18" fillId="6" borderId="28" xfId="1" applyFont="1" applyFill="1" applyBorder="1" applyAlignment="1" applyProtection="1">
      <alignment horizontal="center" vertical="center"/>
    </xf>
    <xf numFmtId="0" fontId="11" fillId="6" borderId="7" xfId="0" applyFont="1" applyFill="1" applyBorder="1" applyAlignment="1" applyProtection="1">
      <alignment horizontal="left" vertical="center" wrapText="1"/>
      <protection locked="0"/>
    </xf>
    <xf numFmtId="9" fontId="18" fillId="6" borderId="7" xfId="1" applyFont="1" applyFill="1" applyBorder="1" applyAlignment="1" applyProtection="1">
      <alignment horizontal="center" vertical="center"/>
    </xf>
    <xf numFmtId="0" fontId="11" fillId="6" borderId="16" xfId="0" applyFont="1" applyFill="1" applyBorder="1" applyAlignment="1" applyProtection="1">
      <alignment horizontal="left" vertical="center" wrapText="1"/>
      <protection locked="0"/>
    </xf>
    <xf numFmtId="0" fontId="17" fillId="7" borderId="4" xfId="0" applyFont="1" applyFill="1" applyBorder="1" applyAlignment="1" applyProtection="1">
      <alignment horizontal="left" vertical="center" wrapText="1"/>
      <protection locked="0"/>
    </xf>
    <xf numFmtId="0" fontId="13" fillId="7" borderId="16" xfId="0" applyFont="1" applyFill="1" applyBorder="1" applyAlignment="1" applyProtection="1">
      <alignment horizontal="left" vertical="center" wrapText="1"/>
      <protection locked="0"/>
    </xf>
    <xf numFmtId="0" fontId="18" fillId="7" borderId="14" xfId="0" applyFont="1" applyFill="1" applyBorder="1" applyAlignment="1">
      <alignment horizontal="center" vertical="center"/>
    </xf>
    <xf numFmtId="9" fontId="18" fillId="7" borderId="16" xfId="1" applyFont="1" applyFill="1" applyBorder="1" applyAlignment="1" applyProtection="1">
      <alignment horizontal="center" vertical="center"/>
    </xf>
    <xf numFmtId="0" fontId="11" fillId="7" borderId="28" xfId="0" applyFont="1" applyFill="1" applyBorder="1" applyAlignment="1" applyProtection="1">
      <alignment horizontal="left" vertical="center" wrapText="1"/>
      <protection locked="0"/>
    </xf>
    <xf numFmtId="0" fontId="18" fillId="7" borderId="27" xfId="0" applyFont="1" applyFill="1" applyBorder="1" applyAlignment="1">
      <alignment horizontal="center" vertical="center"/>
    </xf>
    <xf numFmtId="9" fontId="18" fillId="7" borderId="28" xfId="1" applyFont="1" applyFill="1" applyBorder="1" applyAlignment="1" applyProtection="1">
      <alignment horizontal="center" vertical="center"/>
    </xf>
    <xf numFmtId="0" fontId="11" fillId="7" borderId="7" xfId="0" applyFont="1" applyFill="1" applyBorder="1" applyAlignment="1" applyProtection="1">
      <alignment horizontal="left" vertical="center" wrapText="1"/>
      <protection locked="0"/>
    </xf>
    <xf numFmtId="9" fontId="18" fillId="7" borderId="7" xfId="1" applyFont="1" applyFill="1" applyBorder="1" applyAlignment="1" applyProtection="1">
      <alignment horizontal="center" vertical="center"/>
    </xf>
    <xf numFmtId="0" fontId="17" fillId="8" borderId="4" xfId="0" applyFont="1" applyFill="1" applyBorder="1" applyAlignment="1" applyProtection="1">
      <alignment horizontal="left" vertical="center" wrapText="1"/>
      <protection locked="0"/>
    </xf>
    <xf numFmtId="0" fontId="13" fillId="8" borderId="16" xfId="0" applyFont="1" applyFill="1" applyBorder="1" applyAlignment="1" applyProtection="1">
      <alignment horizontal="left" vertical="center" wrapText="1"/>
      <protection locked="0"/>
    </xf>
    <xf numFmtId="0" fontId="18" fillId="8" borderId="14" xfId="0" applyFont="1" applyFill="1" applyBorder="1" applyAlignment="1">
      <alignment horizontal="center" vertical="center"/>
    </xf>
    <xf numFmtId="9" fontId="18" fillId="8" borderId="16" xfId="1" applyFont="1" applyFill="1" applyBorder="1" applyAlignment="1" applyProtection="1">
      <alignment horizontal="center" vertical="center"/>
    </xf>
    <xf numFmtId="0" fontId="11" fillId="8" borderId="28" xfId="0" applyFont="1" applyFill="1" applyBorder="1" applyAlignment="1" applyProtection="1">
      <alignment horizontal="left" vertical="center" wrapText="1"/>
      <protection locked="0"/>
    </xf>
    <xf numFmtId="0" fontId="18" fillId="8" borderId="27" xfId="0" applyFont="1" applyFill="1" applyBorder="1" applyAlignment="1">
      <alignment horizontal="center" vertical="center"/>
    </xf>
    <xf numFmtId="9" fontId="18" fillId="8" borderId="28" xfId="1" applyFont="1" applyFill="1" applyBorder="1" applyAlignment="1" applyProtection="1">
      <alignment horizontal="center" vertical="center"/>
    </xf>
    <xf numFmtId="0" fontId="11" fillId="8" borderId="7" xfId="0" applyFont="1" applyFill="1" applyBorder="1" applyAlignment="1" applyProtection="1">
      <alignment horizontal="left" vertical="center" wrapText="1"/>
      <protection locked="0"/>
    </xf>
    <xf numFmtId="9" fontId="18" fillId="8" borderId="7" xfId="1" applyFont="1" applyFill="1" applyBorder="1" applyAlignment="1" applyProtection="1">
      <alignment horizontal="center" vertical="center"/>
    </xf>
    <xf numFmtId="0" fontId="11" fillId="8" borderId="16" xfId="0" applyFont="1" applyFill="1" applyBorder="1" applyAlignment="1" applyProtection="1">
      <alignment horizontal="left" vertical="center" wrapText="1"/>
      <protection locked="0"/>
    </xf>
    <xf numFmtId="0" fontId="17" fillId="9" borderId="4" xfId="0" applyFont="1" applyFill="1" applyBorder="1" applyAlignment="1" applyProtection="1">
      <alignment horizontal="left" vertical="center" wrapText="1"/>
      <protection locked="0"/>
    </xf>
    <xf numFmtId="0" fontId="13" fillId="9" borderId="16" xfId="0" applyFont="1" applyFill="1" applyBorder="1" applyAlignment="1" applyProtection="1">
      <alignment horizontal="left" vertical="center" wrapText="1"/>
      <protection locked="0"/>
    </xf>
    <xf numFmtId="0" fontId="18" fillId="9" borderId="14" xfId="0" applyFont="1" applyFill="1" applyBorder="1" applyAlignment="1">
      <alignment horizontal="center" vertical="center"/>
    </xf>
    <xf numFmtId="9" fontId="18" fillId="9" borderId="16" xfId="1" applyFont="1" applyFill="1" applyBorder="1" applyAlignment="1" applyProtection="1">
      <alignment horizontal="center" vertical="center"/>
    </xf>
    <xf numFmtId="0" fontId="11" fillId="9" borderId="28" xfId="0" applyFont="1" applyFill="1" applyBorder="1" applyAlignment="1" applyProtection="1">
      <alignment horizontal="left" vertical="center" wrapText="1"/>
      <protection locked="0"/>
    </xf>
    <xf numFmtId="0" fontId="18" fillId="9" borderId="27" xfId="0" applyFont="1" applyFill="1" applyBorder="1" applyAlignment="1">
      <alignment horizontal="center" vertical="center"/>
    </xf>
    <xf numFmtId="9" fontId="18" fillId="9" borderId="28" xfId="1" applyFont="1" applyFill="1" applyBorder="1" applyAlignment="1" applyProtection="1">
      <alignment horizontal="center" vertical="center"/>
    </xf>
    <xf numFmtId="0" fontId="11" fillId="9" borderId="7" xfId="0" applyFont="1" applyFill="1" applyBorder="1" applyAlignment="1" applyProtection="1">
      <alignment horizontal="left" vertical="center" wrapText="1"/>
      <protection locked="0"/>
    </xf>
    <xf numFmtId="9" fontId="18" fillId="9" borderId="7" xfId="1" applyFont="1" applyFill="1" applyBorder="1" applyAlignment="1" applyProtection="1">
      <alignment horizontal="center" vertical="center"/>
    </xf>
    <xf numFmtId="0" fontId="11" fillId="9" borderId="16" xfId="0" applyFon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9" fontId="0" fillId="0" borderId="0" xfId="1" applyFont="1" applyAlignment="1" applyProtection="1">
      <alignment vertical="center"/>
      <protection locked="0"/>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3" fillId="0" borderId="0" xfId="0" applyFont="1" applyAlignment="1">
      <alignment horizontal="center" vertical="center" wrapText="1"/>
    </xf>
    <xf numFmtId="0" fontId="0" fillId="0" borderId="11" xfId="0" applyBorder="1" applyAlignment="1">
      <alignment horizontal="center" vertical="center"/>
    </xf>
    <xf numFmtId="0" fontId="3" fillId="5" borderId="11" xfId="0" applyFont="1" applyFill="1" applyBorder="1" applyAlignment="1">
      <alignment horizontal="center" vertical="center" shrinkToFit="1"/>
    </xf>
    <xf numFmtId="0" fontId="3" fillId="6" borderId="11" xfId="0" applyFont="1" applyFill="1" applyBorder="1" applyAlignment="1">
      <alignment horizontal="center" vertical="center" shrinkToFit="1"/>
    </xf>
    <xf numFmtId="0" fontId="3" fillId="7" borderId="11" xfId="0" applyFont="1" applyFill="1" applyBorder="1" applyAlignment="1">
      <alignment horizontal="center" vertical="center" shrinkToFit="1"/>
    </xf>
    <xf numFmtId="0" fontId="3" fillId="8" borderId="11" xfId="0" applyFont="1" applyFill="1" applyBorder="1" applyAlignment="1">
      <alignment horizontal="center" vertical="center" shrinkToFit="1"/>
    </xf>
    <xf numFmtId="0" fontId="3" fillId="9" borderId="11" xfId="0" applyFont="1" applyFill="1" applyBorder="1" applyAlignment="1">
      <alignment horizontal="center" vertical="center" shrinkToFit="1"/>
    </xf>
    <xf numFmtId="0" fontId="11" fillId="0" borderId="11" xfId="0" applyFont="1" applyBorder="1" applyAlignment="1">
      <alignment horizontal="center" vertical="center"/>
    </xf>
    <xf numFmtId="0" fontId="0" fillId="5" borderId="11" xfId="0" applyFill="1" applyBorder="1" applyAlignment="1">
      <alignment horizontal="center" vertical="center"/>
    </xf>
    <xf numFmtId="0" fontId="0" fillId="6" borderId="11" xfId="0" applyFill="1" applyBorder="1" applyAlignment="1">
      <alignment horizontal="center" vertical="center"/>
    </xf>
    <xf numFmtId="0" fontId="0" fillId="7" borderId="11" xfId="0" applyFill="1" applyBorder="1" applyAlignment="1">
      <alignment horizontal="center" vertical="center"/>
    </xf>
    <xf numFmtId="0" fontId="0" fillId="8" borderId="11" xfId="0" applyFill="1" applyBorder="1" applyAlignment="1">
      <alignment horizontal="center" vertical="center"/>
    </xf>
    <xf numFmtId="0" fontId="0" fillId="9" borderId="11" xfId="0" applyFill="1" applyBorder="1" applyAlignment="1">
      <alignment horizontal="center" vertical="center"/>
    </xf>
    <xf numFmtId="0" fontId="9" fillId="10" borderId="0" xfId="3" applyFill="1" applyBorder="1" applyAlignment="1" applyProtection="1">
      <alignment horizontal="center" vertical="center"/>
      <protection locked="0"/>
    </xf>
    <xf numFmtId="164" fontId="0" fillId="0" borderId="0" xfId="0" applyNumberFormat="1" applyAlignment="1">
      <alignment horizontal="center" vertical="center" wrapText="1"/>
    </xf>
    <xf numFmtId="0" fontId="21" fillId="0" borderId="0" xfId="0" applyFont="1" applyAlignment="1">
      <alignment vertical="center"/>
    </xf>
    <xf numFmtId="164" fontId="22" fillId="0" borderId="0" xfId="0" applyNumberFormat="1" applyFont="1" applyAlignment="1">
      <alignment horizontal="right" vertical="center" wrapText="1"/>
    </xf>
    <xf numFmtId="165" fontId="22" fillId="5" borderId="23" xfId="0" applyNumberFormat="1" applyFont="1" applyFill="1" applyBorder="1" applyAlignment="1">
      <alignment horizontal="center" vertical="center"/>
    </xf>
    <xf numFmtId="165" fontId="22" fillId="6" borderId="23" xfId="0" applyNumberFormat="1" applyFont="1" applyFill="1" applyBorder="1" applyAlignment="1">
      <alignment horizontal="center" vertical="center"/>
    </xf>
    <xf numFmtId="165" fontId="22" fillId="7" borderId="23" xfId="0" applyNumberFormat="1" applyFont="1" applyFill="1" applyBorder="1" applyAlignment="1">
      <alignment horizontal="center" vertical="center"/>
    </xf>
    <xf numFmtId="165" fontId="22" fillId="8" borderId="23" xfId="0" applyNumberFormat="1" applyFont="1" applyFill="1" applyBorder="1" applyAlignment="1">
      <alignment horizontal="center" vertical="center"/>
    </xf>
    <xf numFmtId="165" fontId="22" fillId="9" borderId="23" xfId="0" applyNumberFormat="1" applyFont="1" applyFill="1" applyBorder="1" applyAlignment="1">
      <alignment horizontal="center" vertical="center"/>
    </xf>
    <xf numFmtId="0" fontId="21" fillId="0" borderId="0" xfId="0" applyFont="1" applyAlignment="1">
      <alignment horizontal="center" vertical="center"/>
    </xf>
    <xf numFmtId="0" fontId="21" fillId="0" borderId="0" xfId="0" applyFont="1" applyAlignment="1" applyProtection="1">
      <alignment vertical="center"/>
      <protection locked="0"/>
    </xf>
    <xf numFmtId="0" fontId="0" fillId="0" borderId="0" xfId="0" applyAlignment="1">
      <alignment horizontal="right" vertical="center" wrapText="1"/>
    </xf>
    <xf numFmtId="164" fontId="21" fillId="0" borderId="0" xfId="0" applyNumberFormat="1" applyFont="1" applyAlignment="1">
      <alignment horizontal="right" vertical="center" wrapText="1"/>
    </xf>
    <xf numFmtId="165" fontId="0" fillId="0" borderId="0" xfId="0" applyNumberFormat="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26" fillId="0" borderId="0" xfId="0" applyFont="1" applyAlignment="1">
      <alignment horizontal="center" vertical="center"/>
    </xf>
    <xf numFmtId="0" fontId="0" fillId="0" borderId="9" xfId="0" applyBorder="1" applyAlignment="1">
      <alignment horizontal="right" vertical="center" wrapText="1" indent="1" shrinkToFit="1"/>
    </xf>
    <xf numFmtId="166" fontId="11" fillId="0" borderId="0" xfId="0" applyNumberFormat="1" applyFont="1" applyAlignment="1">
      <alignment horizontal="center" vertical="center"/>
    </xf>
    <xf numFmtId="0" fontId="0" fillId="0" borderId="0" xfId="0" applyAlignment="1">
      <alignment horizontal="right" vertical="center" wrapText="1" indent="1" shrinkToFit="1"/>
    </xf>
    <xf numFmtId="0" fontId="0" fillId="0" borderId="0" xfId="0" applyAlignment="1">
      <alignment horizontal="right" vertical="center" indent="1"/>
    </xf>
    <xf numFmtId="0" fontId="0" fillId="0" borderId="0" xfId="0" applyAlignment="1">
      <alignment vertical="center" wrapText="1"/>
    </xf>
    <xf numFmtId="0" fontId="31" fillId="0" borderId="0" xfId="0" applyFont="1" applyAlignment="1" applyProtection="1">
      <alignment horizontal="center" vertical="center"/>
      <protection locked="0"/>
    </xf>
    <xf numFmtId="0" fontId="31" fillId="0" borderId="0" xfId="0" applyFont="1" applyAlignment="1" applyProtection="1">
      <alignment vertical="center"/>
      <protection locked="0"/>
    </xf>
    <xf numFmtId="0" fontId="27" fillId="0" borderId="0" xfId="0" applyFont="1" applyAlignment="1">
      <alignment horizontal="left" vertical="center" wrapText="1"/>
    </xf>
    <xf numFmtId="0" fontId="0" fillId="0" borderId="0" xfId="0" applyAlignment="1" applyProtection="1">
      <alignment vertical="center" wrapText="1"/>
      <protection locked="0"/>
    </xf>
    <xf numFmtId="0" fontId="0" fillId="0" borderId="0" xfId="0" applyAlignment="1">
      <alignment horizontal="center"/>
    </xf>
    <xf numFmtId="0" fontId="27" fillId="0" borderId="0" xfId="0" applyFont="1" applyAlignment="1">
      <alignment vertical="center"/>
    </xf>
    <xf numFmtId="0" fontId="31" fillId="0" borderId="0" xfId="0" applyFont="1"/>
    <xf numFmtId="0" fontId="32" fillId="0" borderId="55" xfId="0" applyFont="1" applyBorder="1" applyAlignment="1">
      <alignment vertical="center"/>
    </xf>
    <xf numFmtId="0" fontId="32" fillId="0" borderId="0" xfId="0" applyFont="1" applyAlignment="1">
      <alignment vertical="center"/>
    </xf>
    <xf numFmtId="0" fontId="36" fillId="0" borderId="11" xfId="0" applyFont="1" applyBorder="1" applyAlignment="1">
      <alignment vertical="center" shrinkToFit="1"/>
    </xf>
    <xf numFmtId="0" fontId="37" fillId="0" borderId="0" xfId="0" applyFont="1" applyAlignment="1" applyProtection="1">
      <alignment vertical="center" shrinkToFit="1"/>
      <protection locked="0"/>
    </xf>
    <xf numFmtId="0" fontId="11" fillId="0" borderId="0" xfId="0" applyFont="1" applyAlignment="1" applyProtection="1">
      <alignment vertical="center" shrinkToFit="1"/>
      <protection locked="0"/>
    </xf>
    <xf numFmtId="0" fontId="11" fillId="0" borderId="0" xfId="0" applyFont="1" applyAlignment="1">
      <alignment vertical="center" shrinkToFit="1"/>
    </xf>
    <xf numFmtId="0" fontId="38" fillId="0" borderId="0" xfId="0" applyFont="1" applyAlignment="1">
      <alignment horizontal="right" vertical="center" shrinkToFit="1"/>
    </xf>
    <xf numFmtId="0" fontId="14" fillId="0" borderId="0" xfId="0" applyFont="1" applyAlignment="1">
      <alignment vertical="center" wrapText="1"/>
    </xf>
    <xf numFmtId="165" fontId="14" fillId="0" borderId="0" xfId="0" applyNumberFormat="1" applyFont="1" applyAlignment="1">
      <alignment vertical="center"/>
    </xf>
    <xf numFmtId="165" fontId="22" fillId="0" borderId="0" xfId="0" applyNumberFormat="1" applyFont="1" applyAlignment="1">
      <alignment horizontal="center" vertical="center"/>
    </xf>
    <xf numFmtId="0" fontId="37" fillId="0" borderId="0" xfId="0" applyFont="1" applyAlignment="1" applyProtection="1">
      <alignment vertical="center"/>
      <protection locked="0"/>
    </xf>
    <xf numFmtId="0" fontId="9" fillId="5" borderId="5" xfId="3" applyFill="1" applyBorder="1" applyAlignment="1" applyProtection="1">
      <alignment horizontal="center" vertical="center" shrinkToFit="1"/>
      <protection locked="0"/>
    </xf>
    <xf numFmtId="0" fontId="9" fillId="6" borderId="5" xfId="3" applyFill="1" applyBorder="1" applyAlignment="1" applyProtection="1">
      <alignment horizontal="center" vertical="center" shrinkToFit="1"/>
      <protection locked="0"/>
    </xf>
    <xf numFmtId="0" fontId="9" fillId="7" borderId="5" xfId="3" applyFill="1" applyBorder="1" applyAlignment="1" applyProtection="1">
      <alignment horizontal="center" vertical="center" shrinkToFit="1"/>
      <protection locked="0"/>
    </xf>
    <xf numFmtId="0" fontId="9" fillId="8" borderId="5" xfId="3" applyFill="1" applyBorder="1" applyAlignment="1" applyProtection="1">
      <alignment horizontal="center" vertical="center" shrinkToFit="1"/>
      <protection locked="0"/>
    </xf>
    <xf numFmtId="0" fontId="9" fillId="9" borderId="5" xfId="3" applyFill="1" applyBorder="1" applyAlignment="1" applyProtection="1">
      <alignment horizontal="center" vertical="center" shrinkToFit="1"/>
      <protection locked="0"/>
    </xf>
    <xf numFmtId="0" fontId="39" fillId="0" borderId="0" xfId="0" applyFont="1" applyAlignment="1">
      <alignment vertical="center"/>
    </xf>
    <xf numFmtId="0" fontId="39" fillId="0" borderId="0" xfId="0" applyFont="1" applyAlignment="1">
      <alignment horizontal="center" vertical="center"/>
    </xf>
    <xf numFmtId="0" fontId="40" fillId="0" borderId="0" xfId="0" applyFont="1" applyAlignment="1" applyProtection="1">
      <alignment vertical="center"/>
      <protection locked="0"/>
    </xf>
    <xf numFmtId="0" fontId="39" fillId="0" borderId="0" xfId="0" applyFont="1" applyAlignment="1" applyProtection="1">
      <alignment vertical="center"/>
      <protection locked="0"/>
    </xf>
    <xf numFmtId="0" fontId="11" fillId="0" borderId="0" xfId="0" applyFont="1" applyAlignment="1">
      <alignment vertical="center" wrapText="1"/>
    </xf>
    <xf numFmtId="0" fontId="11" fillId="0" borderId="0" xfId="0" applyFont="1" applyAlignment="1">
      <alignment horizontal="left" vertical="center"/>
    </xf>
    <xf numFmtId="0" fontId="11" fillId="0" borderId="0" xfId="0" applyFont="1" applyAlignment="1">
      <alignment vertical="center"/>
    </xf>
    <xf numFmtId="0" fontId="21" fillId="0" borderId="19" xfId="0" applyFont="1" applyBorder="1" applyAlignment="1">
      <alignment horizontal="center" vertical="center" shrinkToFit="1"/>
    </xf>
    <xf numFmtId="0" fontId="14" fillId="0" borderId="11" xfId="0" applyFont="1" applyBorder="1" applyAlignment="1">
      <alignment horizontal="center" vertical="center"/>
    </xf>
    <xf numFmtId="0" fontId="11" fillId="15" borderId="11" xfId="0" applyFont="1" applyFill="1" applyBorder="1" applyAlignment="1">
      <alignment horizontal="center" vertical="center"/>
    </xf>
    <xf numFmtId="0" fontId="22" fillId="0" borderId="7" xfId="0" applyFont="1" applyBorder="1" applyAlignment="1">
      <alignment horizontal="center" vertical="center"/>
    </xf>
    <xf numFmtId="0" fontId="13" fillId="0" borderId="61" xfId="0" applyFont="1" applyBorder="1" applyAlignment="1">
      <alignment vertical="center" wrapText="1" shrinkToFit="1"/>
    </xf>
    <xf numFmtId="14" fontId="11" fillId="0" borderId="22" xfId="0" applyNumberFormat="1" applyFont="1" applyBorder="1" applyAlignment="1">
      <alignment vertical="center" shrinkToFit="1"/>
    </xf>
    <xf numFmtId="14" fontId="11" fillId="15" borderId="11" xfId="0" applyNumberFormat="1" applyFont="1" applyFill="1" applyBorder="1" applyAlignment="1">
      <alignment vertical="center" shrinkToFit="1"/>
    </xf>
    <xf numFmtId="0" fontId="21" fillId="0" borderId="7" xfId="0" applyFont="1" applyBorder="1" applyAlignment="1">
      <alignment horizontal="center" vertical="center" shrinkToFit="1"/>
    </xf>
    <xf numFmtId="0" fontId="11" fillId="0" borderId="62" xfId="0" applyFont="1" applyBorder="1" applyAlignment="1">
      <alignment horizontal="left" vertical="center" wrapText="1"/>
    </xf>
    <xf numFmtId="0" fontId="0" fillId="5" borderId="3" xfId="0" applyFill="1" applyBorder="1" applyAlignment="1" applyProtection="1">
      <alignment horizontal="center" vertical="center"/>
      <protection locked="0"/>
    </xf>
    <xf numFmtId="0" fontId="11" fillId="5" borderId="5"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4" fillId="15" borderId="57" xfId="0" applyFont="1" applyFill="1" applyBorder="1" applyAlignment="1" applyProtection="1">
      <alignment horizontal="center" vertical="center"/>
      <protection locked="0"/>
    </xf>
    <xf numFmtId="0" fontId="4" fillId="15" borderId="11" xfId="0" applyFont="1" applyFill="1" applyBorder="1" applyAlignment="1" applyProtection="1">
      <alignment horizontal="center" vertical="center"/>
      <protection locked="0"/>
    </xf>
    <xf numFmtId="0" fontId="21" fillId="0" borderId="7" xfId="0" applyFont="1" applyBorder="1" applyAlignment="1">
      <alignment horizontal="center" vertical="center"/>
    </xf>
    <xf numFmtId="0" fontId="11" fillId="5" borderId="6" xfId="0" applyFont="1" applyFill="1" applyBorder="1" applyAlignment="1" applyProtection="1">
      <alignment horizontal="center" vertical="center"/>
      <protection locked="0"/>
    </xf>
    <xf numFmtId="0" fontId="11" fillId="5" borderId="11" xfId="0" applyFont="1" applyFill="1" applyBorder="1" applyAlignment="1" applyProtection="1">
      <alignment horizontal="center" vertical="center"/>
      <protection locked="0"/>
    </xf>
    <xf numFmtId="0" fontId="11" fillId="5" borderId="7" xfId="0" applyFont="1" applyFill="1" applyBorder="1" applyAlignment="1" applyProtection="1">
      <alignment horizontal="center" vertical="center"/>
      <protection locked="0"/>
    </xf>
    <xf numFmtId="0" fontId="11" fillId="5" borderId="14" xfId="0" applyFont="1" applyFill="1" applyBorder="1" applyAlignment="1" applyProtection="1">
      <alignment horizontal="center" vertical="center"/>
      <protection locked="0"/>
    </xf>
    <xf numFmtId="0" fontId="11" fillId="5" borderId="15" xfId="0" applyFont="1" applyFill="1" applyBorder="1" applyAlignment="1" applyProtection="1">
      <alignment horizontal="center" vertical="center"/>
      <protection locked="0"/>
    </xf>
    <xf numFmtId="0" fontId="11" fillId="5" borderId="16" xfId="0" applyFont="1" applyFill="1" applyBorder="1" applyAlignment="1" applyProtection="1">
      <alignment horizontal="center" vertical="center"/>
      <protection locked="0"/>
    </xf>
    <xf numFmtId="0" fontId="18" fillId="0" borderId="12" xfId="0" applyFont="1" applyBorder="1" applyAlignment="1">
      <alignment vertical="center" wrapText="1"/>
    </xf>
    <xf numFmtId="0" fontId="21" fillId="0" borderId="63" xfId="0" applyFont="1" applyBorder="1" applyAlignment="1">
      <alignment horizontal="center" vertical="center"/>
    </xf>
    <xf numFmtId="0" fontId="41" fillId="0" borderId="22" xfId="0" applyFont="1" applyBorder="1" applyAlignment="1">
      <alignment horizontal="center" vertical="center"/>
    </xf>
    <xf numFmtId="0" fontId="41" fillId="0" borderId="13" xfId="0" applyFont="1" applyBorder="1" applyAlignment="1">
      <alignment horizontal="center" vertical="center"/>
    </xf>
    <xf numFmtId="0" fontId="14" fillId="0" borderId="14" xfId="0" applyFont="1" applyBorder="1" applyAlignment="1">
      <alignment vertical="center" wrapText="1"/>
    </xf>
    <xf numFmtId="0" fontId="14" fillId="0" borderId="15" xfId="0" applyFont="1" applyBorder="1" applyAlignment="1">
      <alignment horizontal="center" vertical="center"/>
    </xf>
    <xf numFmtId="0" fontId="11" fillId="0" borderId="15" xfId="0" applyFont="1" applyBorder="1" applyAlignment="1">
      <alignment horizontal="center" vertical="center"/>
    </xf>
    <xf numFmtId="0" fontId="22" fillId="0" borderId="16" xfId="0" applyFont="1" applyBorder="1" applyAlignment="1">
      <alignment horizontal="center" vertical="center"/>
    </xf>
    <xf numFmtId="0" fontId="21" fillId="0" borderId="19" xfId="0" applyFont="1" applyBorder="1" applyAlignment="1">
      <alignment horizontal="center" vertical="center"/>
    </xf>
    <xf numFmtId="0" fontId="13" fillId="0" borderId="14" xfId="0" applyFont="1" applyBorder="1" applyAlignment="1">
      <alignment vertical="center" wrapText="1"/>
    </xf>
    <xf numFmtId="14" fontId="11" fillId="0" borderId="15" xfId="0" applyNumberFormat="1" applyFont="1" applyBorder="1" applyAlignment="1">
      <alignment vertical="center" shrinkToFit="1"/>
    </xf>
    <xf numFmtId="14" fontId="11" fillId="15" borderId="15" xfId="0" applyNumberFormat="1" applyFont="1" applyFill="1" applyBorder="1" applyAlignment="1">
      <alignment vertical="center" shrinkToFit="1"/>
    </xf>
    <xf numFmtId="0" fontId="21" fillId="0" borderId="16" xfId="0" applyFont="1" applyBorder="1" applyAlignment="1">
      <alignment horizontal="center" vertical="center" shrinkToFit="1"/>
    </xf>
    <xf numFmtId="0" fontId="11" fillId="0" borderId="64" xfId="0" applyFont="1" applyBorder="1" applyAlignment="1">
      <alignment horizontal="left" vertical="center" wrapText="1"/>
    </xf>
    <xf numFmtId="0" fontId="11" fillId="6" borderId="3" xfId="0" applyFont="1" applyFill="1" applyBorder="1" applyAlignment="1" applyProtection="1">
      <alignment horizontal="center" vertical="center"/>
      <protection locked="0"/>
    </xf>
    <xf numFmtId="0" fontId="11" fillId="6" borderId="5" xfId="0" applyFont="1" applyFill="1" applyBorder="1" applyAlignment="1" applyProtection="1">
      <alignment horizontal="center" vertical="center"/>
      <protection locked="0"/>
    </xf>
    <xf numFmtId="0" fontId="11" fillId="6" borderId="4" xfId="0" applyFont="1" applyFill="1" applyBorder="1" applyAlignment="1" applyProtection="1">
      <alignment horizontal="center" vertical="center"/>
      <protection locked="0"/>
    </xf>
    <xf numFmtId="0" fontId="11" fillId="0" borderId="65" xfId="0" applyFont="1" applyBorder="1" applyAlignment="1">
      <alignment horizontal="left" vertical="center" wrapText="1"/>
    </xf>
    <xf numFmtId="0" fontId="11" fillId="6" borderId="6" xfId="0" applyFont="1" applyFill="1" applyBorder="1" applyAlignment="1" applyProtection="1">
      <alignment horizontal="center" vertical="center"/>
      <protection locked="0"/>
    </xf>
    <xf numFmtId="0" fontId="11" fillId="6" borderId="11" xfId="0" applyFont="1" applyFill="1" applyBorder="1" applyAlignment="1" applyProtection="1">
      <alignment horizontal="center" vertical="center"/>
      <protection locked="0"/>
    </xf>
    <xf numFmtId="0" fontId="11" fillId="6" borderId="7" xfId="0" applyFont="1" applyFill="1" applyBorder="1" applyAlignment="1" applyProtection="1">
      <alignment horizontal="center" vertical="center"/>
      <protection locked="0"/>
    </xf>
    <xf numFmtId="0" fontId="11" fillId="0" borderId="66" xfId="0" applyFont="1" applyBorder="1" applyAlignment="1">
      <alignment horizontal="left" vertical="center" wrapText="1"/>
    </xf>
    <xf numFmtId="0" fontId="11" fillId="6" borderId="14" xfId="0" applyFont="1" applyFill="1" applyBorder="1" applyAlignment="1" applyProtection="1">
      <alignment horizontal="center" vertical="center"/>
      <protection locked="0"/>
    </xf>
    <xf numFmtId="0" fontId="11" fillId="6" borderId="15" xfId="0" applyFont="1" applyFill="1" applyBorder="1" applyAlignment="1" applyProtection="1">
      <alignment horizontal="center" vertical="center"/>
      <protection locked="0"/>
    </xf>
    <xf numFmtId="0" fontId="11" fillId="6" borderId="16" xfId="0" applyFont="1" applyFill="1" applyBorder="1" applyAlignment="1" applyProtection="1">
      <alignment horizontal="center" vertical="center"/>
      <protection locked="0"/>
    </xf>
    <xf numFmtId="0" fontId="18" fillId="0" borderId="3" xfId="0" applyFont="1" applyBorder="1" applyAlignment="1">
      <alignment vertical="center" wrapText="1"/>
    </xf>
    <xf numFmtId="0" fontId="21" fillId="0" borderId="5" xfId="0" applyFont="1" applyBorder="1" applyAlignment="1">
      <alignment horizontal="center" vertical="center"/>
    </xf>
    <xf numFmtId="0" fontId="11" fillId="7" borderId="3" xfId="0" applyFont="1" applyFill="1" applyBorder="1" applyAlignment="1" applyProtection="1">
      <alignment horizontal="center" vertical="center"/>
      <protection locked="0"/>
    </xf>
    <xf numFmtId="0" fontId="11" fillId="7" borderId="5" xfId="0" applyFont="1" applyFill="1" applyBorder="1" applyAlignment="1" applyProtection="1">
      <alignment horizontal="center" vertical="center"/>
      <protection locked="0"/>
    </xf>
    <xf numFmtId="0" fontId="11" fillId="7" borderId="4" xfId="0" applyFont="1" applyFill="1" applyBorder="1" applyAlignment="1" applyProtection="1">
      <alignment horizontal="center" vertical="center"/>
      <protection locked="0"/>
    </xf>
    <xf numFmtId="0" fontId="11" fillId="7" borderId="6" xfId="0" applyFont="1" applyFill="1" applyBorder="1" applyAlignment="1" applyProtection="1">
      <alignment horizontal="center" vertical="center"/>
      <protection locked="0"/>
    </xf>
    <xf numFmtId="0" fontId="11" fillId="7" borderId="11" xfId="0" applyFont="1" applyFill="1" applyBorder="1" applyAlignment="1" applyProtection="1">
      <alignment horizontal="center" vertical="center"/>
      <protection locked="0"/>
    </xf>
    <xf numFmtId="0" fontId="11" fillId="7" borderId="7" xfId="0" applyFont="1" applyFill="1" applyBorder="1" applyAlignment="1" applyProtection="1">
      <alignment horizontal="center" vertical="center"/>
      <protection locked="0"/>
    </xf>
    <xf numFmtId="0" fontId="11" fillId="7" borderId="14" xfId="0" applyFont="1" applyFill="1" applyBorder="1" applyAlignment="1" applyProtection="1">
      <alignment horizontal="center" vertical="center"/>
      <protection locked="0"/>
    </xf>
    <xf numFmtId="0" fontId="11" fillId="7" borderId="15" xfId="0" applyFont="1" applyFill="1" applyBorder="1" applyAlignment="1" applyProtection="1">
      <alignment horizontal="center" vertical="center"/>
      <protection locked="0"/>
    </xf>
    <xf numFmtId="0" fontId="11" fillId="7" borderId="16" xfId="0" applyFont="1" applyFill="1" applyBorder="1" applyAlignment="1" applyProtection="1">
      <alignment horizontal="center" vertical="center"/>
      <protection locked="0"/>
    </xf>
    <xf numFmtId="0" fontId="11" fillId="8" borderId="3" xfId="0" applyFont="1" applyFill="1" applyBorder="1" applyAlignment="1" applyProtection="1">
      <alignment horizontal="center" vertical="center"/>
      <protection locked="0"/>
    </xf>
    <xf numFmtId="0" fontId="11" fillId="8" borderId="5" xfId="0" applyFont="1" applyFill="1" applyBorder="1" applyAlignment="1" applyProtection="1">
      <alignment horizontal="center" vertical="center"/>
      <protection locked="0"/>
    </xf>
    <xf numFmtId="0" fontId="11" fillId="8" borderId="4" xfId="0" applyFont="1" applyFill="1" applyBorder="1" applyAlignment="1" applyProtection="1">
      <alignment horizontal="center" vertical="center"/>
      <protection locked="0"/>
    </xf>
    <xf numFmtId="0" fontId="11" fillId="8" borderId="6" xfId="0" applyFont="1" applyFill="1" applyBorder="1" applyAlignment="1" applyProtection="1">
      <alignment horizontal="center" vertical="center"/>
      <protection locked="0"/>
    </xf>
    <xf numFmtId="0" fontId="11" fillId="8" borderId="11" xfId="0" applyFont="1" applyFill="1" applyBorder="1" applyAlignment="1" applyProtection="1">
      <alignment horizontal="center" vertical="center"/>
      <protection locked="0"/>
    </xf>
    <xf numFmtId="0" fontId="11" fillId="8" borderId="7" xfId="0" applyFont="1" applyFill="1" applyBorder="1" applyAlignment="1" applyProtection="1">
      <alignment horizontal="center" vertical="center"/>
      <protection locked="0"/>
    </xf>
    <xf numFmtId="0" fontId="11" fillId="8" borderId="14" xfId="0" applyFont="1" applyFill="1" applyBorder="1" applyAlignment="1" applyProtection="1">
      <alignment horizontal="center" vertical="center"/>
      <protection locked="0"/>
    </xf>
    <xf numFmtId="0" fontId="11" fillId="8" borderId="15" xfId="0" applyFont="1" applyFill="1" applyBorder="1" applyAlignment="1" applyProtection="1">
      <alignment horizontal="center" vertical="center"/>
      <protection locked="0"/>
    </xf>
    <xf numFmtId="0" fontId="11" fillId="8" borderId="16" xfId="0" applyFont="1" applyFill="1" applyBorder="1" applyAlignment="1" applyProtection="1">
      <alignment horizontal="center" vertical="center"/>
      <protection locked="0"/>
    </xf>
    <xf numFmtId="0" fontId="11" fillId="9" borderId="3" xfId="0" applyFont="1" applyFill="1" applyBorder="1" applyAlignment="1" applyProtection="1">
      <alignment horizontal="center" vertical="center"/>
      <protection locked="0"/>
    </xf>
    <xf numFmtId="0" fontId="11" fillId="9" borderId="5" xfId="0" applyFont="1" applyFill="1" applyBorder="1" applyAlignment="1" applyProtection="1">
      <alignment horizontal="center" vertical="center"/>
      <protection locked="0"/>
    </xf>
    <xf numFmtId="0" fontId="11" fillId="9" borderId="4" xfId="0" applyFont="1" applyFill="1" applyBorder="1" applyAlignment="1" applyProtection="1">
      <alignment horizontal="center" vertical="center"/>
      <protection locked="0"/>
    </xf>
    <xf numFmtId="0" fontId="11" fillId="9" borderId="6" xfId="0" applyFont="1" applyFill="1" applyBorder="1" applyAlignment="1" applyProtection="1">
      <alignment horizontal="center" vertical="center"/>
      <protection locked="0"/>
    </xf>
    <xf numFmtId="0" fontId="11" fillId="9" borderId="11" xfId="0" applyFont="1" applyFill="1" applyBorder="1" applyAlignment="1" applyProtection="1">
      <alignment horizontal="center" vertical="center"/>
      <protection locked="0"/>
    </xf>
    <xf numFmtId="0" fontId="11" fillId="9" borderId="7" xfId="0" applyFont="1" applyFill="1" applyBorder="1" applyAlignment="1" applyProtection="1">
      <alignment horizontal="center" vertical="center"/>
      <protection locked="0"/>
    </xf>
    <xf numFmtId="0" fontId="11" fillId="9" borderId="14" xfId="0" applyFont="1" applyFill="1" applyBorder="1" applyAlignment="1" applyProtection="1">
      <alignment horizontal="center" vertical="center"/>
      <protection locked="0"/>
    </xf>
    <xf numFmtId="0" fontId="11" fillId="9" borderId="15" xfId="0" applyFont="1" applyFill="1" applyBorder="1" applyAlignment="1" applyProtection="1">
      <alignment horizontal="center" vertical="center"/>
      <protection locked="0"/>
    </xf>
    <xf numFmtId="0" fontId="11" fillId="9" borderId="16" xfId="0" applyFont="1" applyFill="1" applyBorder="1" applyAlignment="1" applyProtection="1">
      <alignment horizontal="center" vertical="center"/>
      <protection locked="0"/>
    </xf>
    <xf numFmtId="0" fontId="21" fillId="0" borderId="22" xfId="0" applyFont="1" applyBorder="1" applyAlignment="1">
      <alignment horizontal="center" vertical="center"/>
    </xf>
    <xf numFmtId="0" fontId="21" fillId="0" borderId="13" xfId="0" applyFont="1" applyBorder="1" applyAlignment="1">
      <alignment horizontal="center" vertical="center"/>
    </xf>
    <xf numFmtId="0" fontId="14" fillId="0" borderId="0" xfId="0" applyFont="1" applyAlignment="1">
      <alignment horizontal="center" vertical="center"/>
    </xf>
    <xf numFmtId="0" fontId="22" fillId="0" borderId="0" xfId="0" applyFont="1" applyAlignment="1">
      <alignment horizontal="center" vertical="center"/>
    </xf>
    <xf numFmtId="0" fontId="14" fillId="0" borderId="23" xfId="0" applyFont="1" applyBorder="1" applyAlignment="1">
      <alignment vertical="center" shrinkToFit="1"/>
    </xf>
    <xf numFmtId="0" fontId="14" fillId="5" borderId="23" xfId="0" applyFont="1" applyFill="1" applyBorder="1" applyAlignment="1">
      <alignment horizontal="center" vertical="center" shrinkToFit="1"/>
    </xf>
    <xf numFmtId="0" fontId="14" fillId="6" borderId="23" xfId="0" applyFont="1" applyFill="1" applyBorder="1" applyAlignment="1">
      <alignment horizontal="center" vertical="center" shrinkToFit="1"/>
    </xf>
    <xf numFmtId="0" fontId="14" fillId="7" borderId="23" xfId="0" applyFont="1" applyFill="1" applyBorder="1" applyAlignment="1">
      <alignment horizontal="center" vertical="center" shrinkToFit="1"/>
    </xf>
    <xf numFmtId="0" fontId="14" fillId="8" borderId="23" xfId="0" applyFont="1" applyFill="1" applyBorder="1" applyAlignment="1">
      <alignment horizontal="center" vertical="center" shrinkToFit="1"/>
    </xf>
    <xf numFmtId="0" fontId="14" fillId="9" borderId="23" xfId="0" applyFont="1" applyFill="1" applyBorder="1" applyAlignment="1">
      <alignment horizontal="center" vertical="center" shrinkToFit="1"/>
    </xf>
    <xf numFmtId="0" fontId="14" fillId="0" borderId="0" xfId="0" applyFont="1" applyAlignment="1">
      <alignment horizontal="center" vertical="center" shrinkToFit="1"/>
    </xf>
    <xf numFmtId="0" fontId="22" fillId="0" borderId="0" xfId="0" applyFont="1" applyAlignment="1">
      <alignment horizontal="center" vertical="center" shrinkToFit="1"/>
    </xf>
    <xf numFmtId="0" fontId="18" fillId="0" borderId="58" xfId="0" applyFont="1" applyBorder="1" applyAlignment="1">
      <alignment vertical="center" wrapText="1"/>
    </xf>
    <xf numFmtId="0" fontId="18" fillId="5" borderId="67" xfId="0" applyFont="1" applyFill="1" applyBorder="1" applyAlignment="1">
      <alignment horizontal="center" vertical="center"/>
    </xf>
    <xf numFmtId="0" fontId="18" fillId="6" borderId="67" xfId="0" applyFont="1" applyFill="1" applyBorder="1" applyAlignment="1">
      <alignment horizontal="center" vertical="center"/>
    </xf>
    <xf numFmtId="0" fontId="18" fillId="7" borderId="67" xfId="0" applyFont="1" applyFill="1" applyBorder="1" applyAlignment="1">
      <alignment horizontal="center" vertical="center"/>
    </xf>
    <xf numFmtId="0" fontId="18" fillId="8" borderId="67" xfId="0" applyFont="1" applyFill="1" applyBorder="1" applyAlignment="1">
      <alignment horizontal="center" vertical="center"/>
    </xf>
    <xf numFmtId="0" fontId="18" fillId="9" borderId="68" xfId="0" applyFont="1" applyFill="1" applyBorder="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0" fontId="42" fillId="0" borderId="0" xfId="0" applyFont="1" applyAlignment="1" applyProtection="1">
      <alignment vertical="center"/>
      <protection locked="0"/>
    </xf>
    <xf numFmtId="0" fontId="18" fillId="0" borderId="0" xfId="0" applyFont="1" applyAlignment="1" applyProtection="1">
      <alignment vertical="center"/>
      <protection locked="0"/>
    </xf>
    <xf numFmtId="0" fontId="14" fillId="5" borderId="15" xfId="0" applyFont="1" applyFill="1" applyBorder="1" applyAlignment="1">
      <alignment horizontal="center" vertical="center"/>
    </xf>
    <xf numFmtId="0" fontId="14" fillId="6" borderId="15" xfId="0" applyFont="1" applyFill="1" applyBorder="1" applyAlignment="1">
      <alignment horizontal="center" vertical="center"/>
    </xf>
    <xf numFmtId="0" fontId="14" fillId="7" borderId="15" xfId="0" applyFont="1" applyFill="1" applyBorder="1" applyAlignment="1">
      <alignment horizontal="center" vertical="center"/>
    </xf>
    <xf numFmtId="0" fontId="14" fillId="8" borderId="15" xfId="0" applyFont="1" applyFill="1" applyBorder="1" applyAlignment="1">
      <alignment horizontal="center" vertical="center"/>
    </xf>
    <xf numFmtId="0" fontId="14" fillId="9" borderId="16" xfId="0" applyFont="1" applyFill="1" applyBorder="1" applyAlignment="1">
      <alignment horizontal="center" vertical="center"/>
    </xf>
    <xf numFmtId="0" fontId="14" fillId="0" borderId="69" xfId="0" applyFont="1" applyBorder="1" applyAlignment="1">
      <alignment horizontal="center" vertical="center"/>
    </xf>
    <xf numFmtId="0" fontId="43" fillId="0" borderId="0" xfId="0" applyFont="1" applyAlignment="1">
      <alignment vertical="center"/>
    </xf>
    <xf numFmtId="0" fontId="21" fillId="0" borderId="0" xfId="0" applyFont="1" applyAlignment="1" applyProtection="1">
      <alignment horizontal="center" vertical="center"/>
      <protection locked="0"/>
    </xf>
    <xf numFmtId="0" fontId="44" fillId="0" borderId="11" xfId="0" applyFont="1" applyBorder="1" applyAlignment="1">
      <alignment shrinkToFit="1"/>
    </xf>
    <xf numFmtId="0" fontId="0" fillId="0" borderId="0" xfId="0" applyAlignment="1" applyProtection="1">
      <alignment shrinkToFit="1"/>
      <protection locked="0"/>
    </xf>
    <xf numFmtId="0" fontId="45" fillId="0" borderId="11" xfId="0" applyFont="1" applyBorder="1" applyProtection="1">
      <protection locked="0"/>
    </xf>
    <xf numFmtId="14" fontId="46" fillId="7" borderId="11" xfId="0" applyNumberFormat="1" applyFont="1" applyFill="1" applyBorder="1" applyAlignment="1">
      <alignment shrinkToFit="1"/>
    </xf>
    <xf numFmtId="14" fontId="46" fillId="7" borderId="11" xfId="0" applyNumberFormat="1" applyFont="1" applyFill="1" applyBorder="1" applyAlignment="1">
      <alignment horizontal="left" shrinkToFit="1"/>
    </xf>
    <xf numFmtId="14" fontId="46" fillId="0" borderId="11" xfId="0" applyNumberFormat="1" applyFont="1" applyBorder="1" applyAlignment="1">
      <alignment shrinkToFit="1"/>
    </xf>
    <xf numFmtId="0" fontId="47" fillId="0" borderId="70" xfId="4" applyFont="1" applyBorder="1" applyAlignment="1">
      <alignment horizontal="left" shrinkToFit="1"/>
    </xf>
    <xf numFmtId="14" fontId="48" fillId="0" borderId="70" xfId="4" applyNumberFormat="1" applyFont="1" applyBorder="1" applyAlignment="1">
      <alignment shrinkToFit="1"/>
    </xf>
    <xf numFmtId="14" fontId="49" fillId="0" borderId="70" xfId="4" applyNumberFormat="1" applyFont="1" applyBorder="1" applyAlignment="1">
      <alignment shrinkToFit="1"/>
    </xf>
    <xf numFmtId="14" fontId="46" fillId="0" borderId="70" xfId="4" applyNumberFormat="1" applyFont="1" applyBorder="1" applyAlignment="1">
      <alignment shrinkToFit="1"/>
    </xf>
    <xf numFmtId="14" fontId="50" fillId="0" borderId="70" xfId="4" applyNumberFormat="1" applyFont="1" applyBorder="1" applyAlignment="1">
      <alignment horizontal="left" shrinkToFit="1"/>
    </xf>
    <xf numFmtId="0" fontId="6" fillId="0" borderId="0" xfId="0" applyFont="1"/>
    <xf numFmtId="14" fontId="6" fillId="0" borderId="0" xfId="0" applyNumberFormat="1" applyFont="1"/>
    <xf numFmtId="0" fontId="12" fillId="0" borderId="6" xfId="0" applyFont="1" applyBorder="1" applyAlignment="1">
      <alignment horizontal="left" vertical="center"/>
    </xf>
    <xf numFmtId="0" fontId="10" fillId="0" borderId="2" xfId="0" applyFont="1" applyBorder="1" applyAlignment="1">
      <alignment vertical="center"/>
    </xf>
    <xf numFmtId="0" fontId="12" fillId="0" borderId="3" xfId="0" applyFont="1" applyBorder="1" applyAlignment="1">
      <alignment horizontal="left" vertical="center"/>
    </xf>
    <xf numFmtId="0" fontId="19" fillId="0" borderId="0" xfId="0" applyFont="1" applyAlignment="1" applyProtection="1">
      <alignment horizontal="left" vertical="center"/>
      <protection locked="0"/>
    </xf>
    <xf numFmtId="0" fontId="10" fillId="0" borderId="2" xfId="0" applyFont="1" applyBorder="1" applyAlignment="1">
      <alignment horizontal="left" vertical="center"/>
    </xf>
    <xf numFmtId="0" fontId="17" fillId="0" borderId="14" xfId="0" applyFont="1" applyBorder="1" applyAlignment="1">
      <alignment horizontal="left" vertical="center"/>
    </xf>
    <xf numFmtId="0" fontId="15" fillId="0" borderId="27" xfId="0" applyFont="1" applyBorder="1" applyAlignment="1">
      <alignment horizontal="left" vertical="center"/>
    </xf>
    <xf numFmtId="0" fontId="15" fillId="0" borderId="29" xfId="0" applyFont="1" applyBorder="1" applyAlignment="1">
      <alignment horizontal="left" vertical="center"/>
    </xf>
    <xf numFmtId="0" fontId="0" fillId="0" borderId="0" xfId="0" applyAlignment="1">
      <alignment horizontal="left"/>
    </xf>
    <xf numFmtId="0" fontId="21" fillId="0" borderId="0" xfId="0" applyFont="1" applyAlignment="1">
      <alignment horizontal="left" vertical="center"/>
    </xf>
    <xf numFmtId="0" fontId="0" fillId="0" borderId="0" xfId="0" applyAlignment="1" applyProtection="1">
      <alignment horizontal="left" vertical="center"/>
      <protection locked="0"/>
    </xf>
    <xf numFmtId="0" fontId="0" fillId="0" borderId="0" xfId="0" applyAlignment="1">
      <alignment horizontal="left" wrapText="1"/>
    </xf>
    <xf numFmtId="0" fontId="9" fillId="16" borderId="0" xfId="3" applyFill="1" applyAlignment="1" applyProtection="1">
      <alignment vertical="center"/>
      <protection locked="0"/>
    </xf>
    <xf numFmtId="0" fontId="9" fillId="17" borderId="0" xfId="3" applyFill="1" applyAlignment="1" applyProtection="1">
      <alignment vertical="center"/>
      <protection locked="0"/>
    </xf>
    <xf numFmtId="0" fontId="9" fillId="18" borderId="0" xfId="3" applyFill="1" applyAlignment="1" applyProtection="1">
      <alignment vertical="center"/>
      <protection locked="0"/>
    </xf>
    <xf numFmtId="0" fontId="9" fillId="19" borderId="0" xfId="3" applyFill="1" applyAlignment="1" applyProtection="1">
      <alignment vertical="center"/>
      <protection locked="0"/>
    </xf>
    <xf numFmtId="0" fontId="9" fillId="20" borderId="0" xfId="3" applyFill="1" applyAlignment="1" applyProtection="1">
      <alignment vertical="center"/>
      <protection locked="0"/>
    </xf>
    <xf numFmtId="0" fontId="22" fillId="0" borderId="3" xfId="0" applyFont="1" applyBorder="1" applyAlignment="1">
      <alignment vertical="center" wrapText="1"/>
    </xf>
    <xf numFmtId="0" fontId="3" fillId="0" borderId="32" xfId="0" applyFont="1" applyBorder="1" applyAlignment="1">
      <alignment horizontal="left" vertical="center" wrapText="1"/>
    </xf>
    <xf numFmtId="164" fontId="0" fillId="0" borderId="32" xfId="0" applyNumberFormat="1" applyBorder="1" applyAlignment="1">
      <alignment horizontal="left" vertical="center" wrapText="1"/>
    </xf>
    <xf numFmtId="0" fontId="18" fillId="9" borderId="29" xfId="0" applyFont="1" applyFill="1" applyBorder="1" applyAlignment="1">
      <alignment horizontal="center" vertical="center"/>
    </xf>
    <xf numFmtId="0" fontId="18" fillId="8" borderId="29" xfId="0" applyFont="1" applyFill="1" applyBorder="1" applyAlignment="1">
      <alignment horizontal="center" vertical="center"/>
    </xf>
    <xf numFmtId="0" fontId="18" fillId="7" borderId="29" xfId="0" applyFont="1" applyFill="1" applyBorder="1" applyAlignment="1">
      <alignment horizontal="center" vertical="center"/>
    </xf>
    <xf numFmtId="0" fontId="18" fillId="6" borderId="29" xfId="0" applyFont="1" applyFill="1" applyBorder="1" applyAlignment="1">
      <alignment horizontal="center" vertical="center"/>
    </xf>
    <xf numFmtId="0" fontId="18" fillId="5" borderId="29" xfId="0" applyFont="1" applyFill="1" applyBorder="1" applyAlignment="1">
      <alignment horizontal="center" vertical="center"/>
    </xf>
    <xf numFmtId="0" fontId="5" fillId="0" borderId="0" xfId="0" applyFont="1" applyAlignment="1">
      <alignment horizontal="left" vertical="center"/>
    </xf>
    <xf numFmtId="164" fontId="5" fillId="0" borderId="0" xfId="0" applyNumberFormat="1" applyFont="1" applyAlignment="1">
      <alignment horizontal="right" vertical="center" wrapText="1"/>
    </xf>
    <xf numFmtId="165" fontId="5" fillId="5" borderId="23" xfId="0" applyNumberFormat="1" applyFont="1" applyFill="1" applyBorder="1" applyAlignment="1">
      <alignment horizontal="center" vertical="center"/>
    </xf>
    <xf numFmtId="165" fontId="5" fillId="6" borderId="23" xfId="0" applyNumberFormat="1" applyFont="1" applyFill="1" applyBorder="1" applyAlignment="1">
      <alignment horizontal="center" vertical="center"/>
    </xf>
    <xf numFmtId="165" fontId="5" fillId="7" borderId="23" xfId="0" applyNumberFormat="1" applyFont="1" applyFill="1" applyBorder="1" applyAlignment="1">
      <alignment horizontal="center" vertical="center"/>
    </xf>
    <xf numFmtId="165" fontId="5" fillId="8" borderId="23" xfId="0" applyNumberFormat="1" applyFont="1" applyFill="1" applyBorder="1" applyAlignment="1">
      <alignment horizontal="center" vertical="center"/>
    </xf>
    <xf numFmtId="165" fontId="5" fillId="9" borderId="23" xfId="0"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pplyProtection="1">
      <alignment vertical="center"/>
      <protection locked="0"/>
    </xf>
    <xf numFmtId="0" fontId="5" fillId="0" borderId="0" xfId="0" applyFont="1" applyAlignment="1">
      <alignment vertical="center"/>
    </xf>
    <xf numFmtId="0" fontId="17" fillId="0" borderId="3" xfId="0" applyFont="1" applyBorder="1" applyAlignment="1">
      <alignment horizontal="left" vertical="center"/>
    </xf>
    <xf numFmtId="0" fontId="25" fillId="0" borderId="0" xfId="0" applyFont="1" applyAlignment="1" applyProtection="1">
      <alignment vertical="center"/>
      <protection locked="0"/>
    </xf>
    <xf numFmtId="0" fontId="53" fillId="5" borderId="3" xfId="0" applyFont="1" applyFill="1" applyBorder="1" applyAlignment="1">
      <alignment vertical="center"/>
    </xf>
    <xf numFmtId="0" fontId="53" fillId="5" borderId="4" xfId="0" applyFont="1" applyFill="1" applyBorder="1" applyAlignment="1">
      <alignment vertical="center"/>
    </xf>
    <xf numFmtId="0" fontId="54" fillId="0" borderId="0" xfId="0" applyFont="1" applyAlignment="1" applyProtection="1">
      <alignment vertical="center"/>
      <protection locked="0"/>
    </xf>
    <xf numFmtId="0" fontId="54" fillId="0" borderId="0" xfId="0" applyFont="1" applyAlignment="1" applyProtection="1">
      <alignment horizontal="center" vertical="center"/>
      <protection locked="0"/>
    </xf>
    <xf numFmtId="0" fontId="13" fillId="0" borderId="3" xfId="2" applyFont="1" applyBorder="1" applyAlignment="1">
      <alignment horizontal="left" vertical="center"/>
    </xf>
    <xf numFmtId="0" fontId="53" fillId="6" borderId="3" xfId="0" applyFont="1" applyFill="1" applyBorder="1" applyAlignment="1">
      <alignment vertical="center"/>
    </xf>
    <xf numFmtId="0" fontId="53" fillId="6" borderId="4" xfId="0" applyFont="1" applyFill="1" applyBorder="1" applyAlignment="1">
      <alignment vertical="center"/>
    </xf>
    <xf numFmtId="0" fontId="53" fillId="7" borderId="3" xfId="0" applyFont="1" applyFill="1" applyBorder="1" applyAlignment="1">
      <alignment vertical="center"/>
    </xf>
    <xf numFmtId="0" fontId="53" fillId="7" borderId="4" xfId="0" applyFont="1" applyFill="1" applyBorder="1" applyAlignment="1">
      <alignment vertical="center"/>
    </xf>
    <xf numFmtId="0" fontId="53" fillId="8" borderId="3" xfId="0" applyFont="1" applyFill="1" applyBorder="1" applyAlignment="1">
      <alignment vertical="center"/>
    </xf>
    <xf numFmtId="0" fontId="53" fillId="8" borderId="4" xfId="0" applyFont="1" applyFill="1" applyBorder="1" applyAlignment="1">
      <alignment vertical="center"/>
    </xf>
    <xf numFmtId="0" fontId="53" fillId="9" borderId="3" xfId="0" applyFont="1" applyFill="1" applyBorder="1" applyAlignment="1">
      <alignment vertical="center"/>
    </xf>
    <xf numFmtId="0" fontId="53" fillId="9" borderId="4" xfId="0" applyFont="1" applyFill="1" applyBorder="1" applyAlignment="1">
      <alignment vertical="center"/>
    </xf>
    <xf numFmtId="0" fontId="0" fillId="0" borderId="0" xfId="0" applyAlignment="1" applyProtection="1">
      <alignment horizontal="center" vertical="center" wrapText="1"/>
    </xf>
    <xf numFmtId="0" fontId="0" fillId="0" borderId="34" xfId="0" applyBorder="1" applyAlignment="1" applyProtection="1">
      <alignment vertical="center"/>
    </xf>
    <xf numFmtId="0" fontId="11" fillId="0" borderId="0" xfId="0" applyFont="1" applyBorder="1" applyAlignment="1">
      <alignment horizontal="left" vertical="center" wrapText="1"/>
    </xf>
    <xf numFmtId="0" fontId="13" fillId="4" borderId="4" xfId="0" applyFont="1" applyFill="1" applyBorder="1" applyAlignment="1" applyProtection="1">
      <alignment horizontal="left" vertical="center" wrapText="1"/>
      <protection locked="0"/>
    </xf>
    <xf numFmtId="164" fontId="14" fillId="4" borderId="7" xfId="0" applyNumberFormat="1" applyFont="1" applyFill="1" applyBorder="1" applyAlignment="1" applyProtection="1">
      <alignment horizontal="left" vertical="center" wrapText="1"/>
      <protection locked="0"/>
    </xf>
    <xf numFmtId="0" fontId="15" fillId="0" borderId="12" xfId="0" applyFont="1" applyBorder="1" applyAlignment="1">
      <alignment horizontal="left" vertical="center"/>
    </xf>
    <xf numFmtId="0" fontId="14" fillId="0" borderId="71" xfId="0" applyFont="1" applyBorder="1" applyAlignment="1">
      <alignment horizontal="left" vertical="center"/>
    </xf>
    <xf numFmtId="0" fontId="15" fillId="0" borderId="29" xfId="0" applyFont="1" applyBorder="1" applyAlignment="1" applyProtection="1">
      <alignment horizontal="left" vertical="center"/>
      <protection locked="0"/>
    </xf>
    <xf numFmtId="9" fontId="11" fillId="0" borderId="0" xfId="1" applyFont="1" applyFill="1" applyAlignment="1" applyProtection="1">
      <alignment vertical="center"/>
    </xf>
    <xf numFmtId="0" fontId="11" fillId="0" borderId="0" xfId="0" applyFont="1" applyAlignment="1" applyProtection="1">
      <alignment vertical="center"/>
    </xf>
    <xf numFmtId="9" fontId="14" fillId="0" borderId="0" xfId="1" applyFont="1" applyFill="1" applyAlignment="1" applyProtection="1">
      <alignment vertical="center"/>
    </xf>
    <xf numFmtId="0" fontId="0" fillId="0" borderId="0" xfId="0" applyProtection="1"/>
    <xf numFmtId="0" fontId="25" fillId="0" borderId="0" xfId="0" applyFont="1" applyAlignment="1" applyProtection="1">
      <alignment vertical="center"/>
    </xf>
    <xf numFmtId="0" fontId="0" fillId="0" borderId="0" xfId="0" applyAlignment="1" applyProtection="1">
      <alignment vertical="center"/>
    </xf>
    <xf numFmtId="0" fontId="19" fillId="0" borderId="0" xfId="0" applyFont="1" applyAlignment="1" applyProtection="1">
      <alignment horizontal="left" vertical="center"/>
    </xf>
    <xf numFmtId="0" fontId="0" fillId="0" borderId="0" xfId="0" applyAlignment="1" applyProtection="1">
      <alignment horizontal="left" vertical="center" wrapText="1"/>
    </xf>
    <xf numFmtId="0" fontId="4" fillId="0" borderId="0" xfId="0" applyFont="1" applyAlignment="1" applyProtection="1">
      <alignment vertical="center"/>
    </xf>
    <xf numFmtId="9" fontId="0" fillId="0" borderId="0" xfId="1" applyFont="1" applyAlignment="1" applyProtection="1">
      <alignment vertical="center"/>
    </xf>
    <xf numFmtId="0" fontId="20" fillId="0" borderId="0" xfId="0" applyFont="1" applyAlignment="1" applyProtection="1">
      <alignment horizontal="left" vertical="center"/>
    </xf>
    <xf numFmtId="0" fontId="0" fillId="0" borderId="0" xfId="0" applyAlignment="1" applyProtection="1">
      <alignment horizontal="center" vertical="center"/>
    </xf>
    <xf numFmtId="0" fontId="11" fillId="0" borderId="0" xfId="0" applyFont="1" applyAlignment="1" applyProtection="1">
      <alignment horizontal="center" vertical="center"/>
    </xf>
    <xf numFmtId="0" fontId="10" fillId="0" borderId="0" xfId="0" applyFont="1" applyBorder="1" applyAlignment="1" applyProtection="1">
      <alignment vertical="center"/>
    </xf>
    <xf numFmtId="0" fontId="11" fillId="7" borderId="60" xfId="0" applyFont="1" applyFill="1" applyBorder="1" applyAlignment="1" applyProtection="1">
      <alignment horizontal="center" vertical="center"/>
      <protection locked="0"/>
    </xf>
    <xf numFmtId="0" fontId="11" fillId="7" borderId="57" xfId="0" applyFont="1" applyFill="1" applyBorder="1" applyAlignment="1" applyProtection="1">
      <alignment horizontal="center" vertical="center"/>
      <protection locked="0"/>
    </xf>
    <xf numFmtId="0" fontId="11" fillId="7" borderId="72" xfId="0" applyFont="1" applyFill="1" applyBorder="1" applyAlignment="1" applyProtection="1">
      <alignment horizontal="center" vertical="center"/>
      <protection locked="0"/>
    </xf>
    <xf numFmtId="0" fontId="14" fillId="0" borderId="12" xfId="0" applyFont="1" applyBorder="1" applyAlignment="1">
      <alignment vertical="center" wrapText="1"/>
    </xf>
    <xf numFmtId="0" fontId="18" fillId="0" borderId="27" xfId="0" applyFont="1" applyBorder="1" applyAlignment="1">
      <alignment vertical="center" wrapText="1"/>
    </xf>
    <xf numFmtId="0" fontId="11" fillId="0" borderId="73" xfId="0" applyFont="1" applyBorder="1" applyAlignment="1">
      <alignment horizontal="left" vertical="center" wrapText="1"/>
    </xf>
    <xf numFmtId="0" fontId="11" fillId="0" borderId="74" xfId="0" applyFont="1" applyBorder="1" applyAlignment="1">
      <alignment horizontal="left" vertical="center" wrapText="1"/>
    </xf>
    <xf numFmtId="9" fontId="9" fillId="0" borderId="14" xfId="3" applyNumberFormat="1" applyFill="1" applyBorder="1" applyAlignment="1" applyProtection="1">
      <alignment horizontal="left" vertical="center"/>
      <protection locked="0"/>
    </xf>
    <xf numFmtId="9" fontId="9" fillId="0" borderId="15" xfId="3" applyNumberFormat="1" applyFill="1" applyBorder="1" applyAlignment="1" applyProtection="1">
      <alignment horizontal="left" vertical="center"/>
      <protection locked="0"/>
    </xf>
    <xf numFmtId="9" fontId="9" fillId="0" borderId="16" xfId="3" applyNumberFormat="1" applyFill="1" applyBorder="1" applyAlignment="1" applyProtection="1">
      <alignment horizontal="left" vertical="center"/>
      <protection locked="0"/>
    </xf>
    <xf numFmtId="9" fontId="10" fillId="0" borderId="2" xfId="1" applyFont="1" applyFill="1" applyBorder="1" applyAlignment="1" applyProtection="1">
      <alignment horizontal="center" vertical="center"/>
    </xf>
    <xf numFmtId="9" fontId="9" fillId="0" borderId="3" xfId="3" applyNumberFormat="1" applyFill="1" applyBorder="1" applyAlignment="1" applyProtection="1">
      <alignment horizontal="left" vertical="center"/>
      <protection locked="0"/>
    </xf>
    <xf numFmtId="9" fontId="9" fillId="0" borderId="5" xfId="3" applyNumberFormat="1" applyFill="1" applyBorder="1" applyAlignment="1" applyProtection="1">
      <alignment horizontal="left" vertical="center"/>
      <protection locked="0"/>
    </xf>
    <xf numFmtId="9" fontId="9" fillId="0" borderId="4" xfId="3" applyNumberFormat="1" applyFill="1" applyBorder="1" applyAlignment="1" applyProtection="1">
      <alignment horizontal="left" vertical="center"/>
      <protection locked="0"/>
    </xf>
    <xf numFmtId="0" fontId="9" fillId="0" borderId="8" xfId="3" applyFill="1" applyBorder="1" applyAlignment="1" applyProtection="1">
      <alignment horizontal="left" vertical="center" wrapText="1"/>
      <protection locked="0"/>
    </xf>
    <xf numFmtId="0" fontId="9" fillId="0" borderId="9" xfId="3" applyFill="1" applyBorder="1" applyAlignment="1" applyProtection="1">
      <alignment horizontal="left" vertical="center" wrapText="1"/>
      <protection locked="0"/>
    </xf>
    <xf numFmtId="0" fontId="9" fillId="0" borderId="10" xfId="3" applyFill="1" applyBorder="1" applyAlignment="1" applyProtection="1">
      <alignment horizontal="left" vertical="center" wrapText="1"/>
      <protection locked="0"/>
    </xf>
    <xf numFmtId="9" fontId="9" fillId="0" borderId="6" xfId="3" applyNumberFormat="1" applyFill="1" applyBorder="1" applyAlignment="1" applyProtection="1">
      <alignment horizontal="left" vertical="center"/>
      <protection locked="0"/>
    </xf>
    <xf numFmtId="9" fontId="9" fillId="0" borderId="11" xfId="3" applyNumberFormat="1" applyFill="1" applyBorder="1" applyAlignment="1" applyProtection="1">
      <alignment horizontal="left" vertical="center"/>
      <protection locked="0"/>
    </xf>
    <xf numFmtId="9" fontId="9" fillId="0" borderId="7" xfId="3" applyNumberFormat="1" applyFill="1" applyBorder="1" applyAlignment="1" applyProtection="1">
      <alignment horizontal="left" vertical="center"/>
      <protection locked="0"/>
    </xf>
    <xf numFmtId="0" fontId="32" fillId="4" borderId="14" xfId="0" applyFont="1" applyFill="1" applyBorder="1" applyAlignment="1">
      <alignment horizontal="left" vertical="center" wrapText="1"/>
    </xf>
    <xf numFmtId="0" fontId="32" fillId="4" borderId="15" xfId="0" applyFont="1" applyFill="1" applyBorder="1" applyAlignment="1">
      <alignment horizontal="left" vertical="center" wrapText="1"/>
    </xf>
    <xf numFmtId="0" fontId="32" fillId="4" borderId="16" xfId="0" applyFont="1" applyFill="1" applyBorder="1" applyAlignment="1">
      <alignment horizontal="left" vertical="center" wrapText="1"/>
    </xf>
    <xf numFmtId="0" fontId="11" fillId="0" borderId="24" xfId="0" applyFont="1" applyBorder="1" applyAlignment="1" applyProtection="1">
      <alignment horizontal="center" vertical="center"/>
      <protection hidden="1"/>
    </xf>
    <xf numFmtId="0" fontId="11" fillId="0" borderId="25" xfId="0" applyFont="1" applyBorder="1" applyAlignment="1" applyProtection="1">
      <alignment horizontal="center" vertical="center"/>
      <protection hidden="1"/>
    </xf>
    <xf numFmtId="0" fontId="11" fillId="0" borderId="26" xfId="0" applyFont="1" applyBorder="1" applyAlignment="1" applyProtection="1">
      <alignment horizontal="center" vertical="center"/>
      <protection hidden="1"/>
    </xf>
    <xf numFmtId="0" fontId="3" fillId="0" borderId="11" xfId="0" applyFont="1" applyBorder="1" applyAlignment="1">
      <alignment horizontal="center" vertical="center"/>
    </xf>
    <xf numFmtId="0" fontId="0" fillId="4" borderId="30" xfId="0" applyFill="1" applyBorder="1" applyAlignment="1">
      <alignment horizontal="center" vertical="center" wrapText="1"/>
    </xf>
    <xf numFmtId="0" fontId="0" fillId="4" borderId="9" xfId="0" applyFill="1" applyBorder="1" applyAlignment="1">
      <alignment horizontal="center" vertical="center" wrapText="1"/>
    </xf>
    <xf numFmtId="0" fontId="0" fillId="4" borderId="31"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34" xfId="0" applyFill="1" applyBorder="1" applyAlignment="1">
      <alignment horizontal="center" vertical="center" wrapText="1"/>
    </xf>
    <xf numFmtId="0" fontId="0" fillId="4" borderId="35" xfId="0" applyFill="1" applyBorder="1" applyAlignment="1">
      <alignment horizontal="center" vertical="center" wrapText="1"/>
    </xf>
    <xf numFmtId="0" fontId="23" fillId="11" borderId="36" xfId="0" applyFont="1" applyFill="1" applyBorder="1" applyAlignment="1">
      <alignment horizontal="left" vertical="center" wrapText="1"/>
    </xf>
    <xf numFmtId="0" fontId="25" fillId="11" borderId="37" xfId="0" applyFont="1" applyFill="1" applyBorder="1" applyAlignment="1">
      <alignment horizontal="left" vertical="center" wrapText="1"/>
    </xf>
    <xf numFmtId="0" fontId="25" fillId="11" borderId="38" xfId="0" applyFont="1" applyFill="1" applyBorder="1" applyAlignment="1">
      <alignment horizontal="left" vertical="center" wrapText="1"/>
    </xf>
    <xf numFmtId="0" fontId="13" fillId="11" borderId="39" xfId="0" applyFont="1" applyFill="1" applyBorder="1" applyAlignment="1">
      <alignment horizontal="left" vertical="center" wrapText="1"/>
    </xf>
    <xf numFmtId="0" fontId="13" fillId="11" borderId="40" xfId="0" applyFont="1" applyFill="1" applyBorder="1" applyAlignment="1">
      <alignment horizontal="left" vertical="center" wrapText="1"/>
    </xf>
    <xf numFmtId="0" fontId="13" fillId="11" borderId="41" xfId="0" applyFont="1" applyFill="1" applyBorder="1" applyAlignment="1">
      <alignment horizontal="left" vertical="center" wrapText="1"/>
    </xf>
    <xf numFmtId="0" fontId="13" fillId="11" borderId="42" xfId="0" applyFont="1" applyFill="1" applyBorder="1" applyAlignment="1">
      <alignment horizontal="left" vertical="center" wrapText="1"/>
    </xf>
    <xf numFmtId="0" fontId="13" fillId="11" borderId="0" xfId="0" applyFont="1" applyFill="1" applyAlignment="1">
      <alignment horizontal="left" vertical="center" wrapText="1"/>
    </xf>
    <xf numFmtId="0" fontId="13" fillId="11" borderId="43" xfId="0" applyFont="1" applyFill="1" applyBorder="1" applyAlignment="1">
      <alignment horizontal="left" vertical="center" wrapText="1"/>
    </xf>
    <xf numFmtId="0" fontId="13" fillId="11" borderId="44" xfId="0" applyFont="1" applyFill="1" applyBorder="1" applyAlignment="1">
      <alignment horizontal="left" vertical="center" wrapText="1"/>
    </xf>
    <xf numFmtId="0" fontId="13" fillId="11" borderId="45" xfId="0" applyFont="1" applyFill="1" applyBorder="1" applyAlignment="1">
      <alignment horizontal="left" vertical="center" wrapText="1"/>
    </xf>
    <xf numFmtId="0" fontId="13" fillId="11" borderId="46" xfId="0" applyFont="1" applyFill="1" applyBorder="1" applyAlignment="1">
      <alignment horizontal="left" vertical="center" wrapText="1"/>
    </xf>
    <xf numFmtId="0" fontId="0" fillId="0" borderId="9" xfId="0" applyBorder="1" applyAlignment="1">
      <alignment horizontal="right" vertical="center" indent="1"/>
    </xf>
    <xf numFmtId="0" fontId="3" fillId="12" borderId="21" xfId="0" applyFont="1" applyFill="1" applyBorder="1" applyAlignment="1">
      <alignment horizontal="center" vertical="center" shrinkToFit="1"/>
    </xf>
    <xf numFmtId="0" fontId="3" fillId="12" borderId="0" xfId="0" applyFont="1" applyFill="1" applyAlignment="1">
      <alignment horizontal="center" vertical="center" shrinkToFit="1"/>
    </xf>
    <xf numFmtId="0" fontId="0" fillId="13" borderId="3" xfId="0" applyFill="1" applyBorder="1" applyAlignment="1">
      <alignment horizontal="left" vertical="center"/>
    </xf>
    <xf numFmtId="0" fontId="0" fillId="13" borderId="5" xfId="0" applyFill="1" applyBorder="1" applyAlignment="1">
      <alignment horizontal="left" vertical="center"/>
    </xf>
    <xf numFmtId="0" fontId="0" fillId="13" borderId="4" xfId="0" applyFill="1" applyBorder="1" applyAlignment="1">
      <alignment horizontal="left" vertical="center"/>
    </xf>
    <xf numFmtId="0" fontId="27" fillId="14" borderId="14" xfId="0" applyFont="1" applyFill="1" applyBorder="1" applyAlignment="1">
      <alignment horizontal="left" vertical="center" wrapText="1"/>
    </xf>
    <xf numFmtId="0" fontId="27" fillId="14" borderId="15" xfId="0" applyFont="1" applyFill="1" applyBorder="1" applyAlignment="1">
      <alignment horizontal="left" vertical="center" wrapText="1"/>
    </xf>
    <xf numFmtId="0" fontId="27" fillId="14" borderId="16" xfId="0" applyFont="1" applyFill="1" applyBorder="1" applyAlignment="1">
      <alignment horizontal="left" vertical="center" wrapText="1"/>
    </xf>
    <xf numFmtId="0" fontId="31" fillId="12" borderId="3" xfId="0" applyFont="1" applyFill="1" applyBorder="1" applyAlignment="1">
      <alignment horizontal="left" vertical="center" wrapText="1"/>
    </xf>
    <xf numFmtId="0" fontId="31" fillId="12" borderId="5" xfId="0" applyFont="1" applyFill="1" applyBorder="1" applyAlignment="1">
      <alignment horizontal="left" vertical="center" wrapText="1"/>
    </xf>
    <xf numFmtId="0" fontId="31" fillId="12" borderId="4" xfId="0" applyFont="1" applyFill="1" applyBorder="1" applyAlignment="1">
      <alignment horizontal="left" vertical="center" wrapText="1"/>
    </xf>
    <xf numFmtId="0" fontId="27" fillId="14" borderId="24" xfId="0" applyFont="1" applyFill="1" applyBorder="1" applyAlignment="1">
      <alignment horizontal="left" vertical="center" wrapText="1"/>
    </xf>
    <xf numFmtId="0" fontId="27" fillId="14" borderId="25" xfId="0" applyFont="1" applyFill="1" applyBorder="1" applyAlignment="1">
      <alignment horizontal="left" vertical="center" wrapText="1"/>
    </xf>
    <xf numFmtId="0" fontId="27" fillId="14" borderId="26" xfId="0" applyFont="1" applyFill="1" applyBorder="1" applyAlignment="1">
      <alignment horizontal="left" vertical="center" wrapText="1"/>
    </xf>
    <xf numFmtId="0" fontId="35" fillId="12" borderId="50" xfId="0" applyFont="1" applyFill="1" applyBorder="1" applyAlignment="1">
      <alignment horizontal="left"/>
    </xf>
    <xf numFmtId="0" fontId="31" fillId="12" borderId="51" xfId="0" applyFont="1" applyFill="1" applyBorder="1" applyAlignment="1">
      <alignment horizontal="left"/>
    </xf>
    <xf numFmtId="0" fontId="31" fillId="12" borderId="52" xfId="0" applyFont="1" applyFill="1" applyBorder="1" applyAlignment="1">
      <alignment horizontal="left"/>
    </xf>
    <xf numFmtId="0" fontId="32" fillId="4" borderId="29" xfId="0" applyFont="1" applyFill="1" applyBorder="1" applyAlignment="1">
      <alignment horizontal="left" vertical="center" wrapText="1"/>
    </xf>
    <xf numFmtId="0" fontId="32" fillId="4" borderId="53" xfId="0" applyFont="1" applyFill="1" applyBorder="1" applyAlignment="1">
      <alignment horizontal="left" vertical="center" wrapText="1"/>
    </xf>
    <xf numFmtId="0" fontId="32" fillId="4" borderId="54" xfId="0" applyFont="1" applyFill="1"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9" fillId="0" borderId="37" xfId="3" applyBorder="1" applyAlignment="1" applyProtection="1">
      <alignment horizontal="center" vertical="center"/>
      <protection locked="0"/>
    </xf>
    <xf numFmtId="0" fontId="9" fillId="0" borderId="38" xfId="3" applyBorder="1" applyAlignment="1" applyProtection="1">
      <alignment horizontal="center" vertical="center"/>
      <protection locked="0"/>
    </xf>
    <xf numFmtId="0" fontId="3" fillId="11" borderId="47" xfId="0" applyFont="1" applyFill="1" applyBorder="1" applyAlignment="1">
      <alignment horizontal="center" vertical="center" wrapText="1"/>
    </xf>
    <xf numFmtId="0" fontId="3" fillId="11" borderId="48" xfId="0" applyFont="1" applyFill="1" applyBorder="1" applyAlignment="1">
      <alignment horizontal="center" vertical="center" wrapText="1"/>
    </xf>
    <xf numFmtId="0" fontId="3" fillId="11" borderId="49" xfId="0" applyFont="1" applyFill="1" applyBorder="1" applyAlignment="1">
      <alignment horizontal="center" vertical="center" wrapText="1"/>
    </xf>
    <xf numFmtId="0" fontId="0" fillId="13" borderId="50" xfId="0" applyFill="1" applyBorder="1" applyAlignment="1">
      <alignment horizontal="left"/>
    </xf>
    <xf numFmtId="0" fontId="0" fillId="13" borderId="51" xfId="0" applyFill="1" applyBorder="1" applyAlignment="1">
      <alignment horizontal="left"/>
    </xf>
    <xf numFmtId="0" fontId="0" fillId="13" borderId="52" xfId="0" applyFill="1" applyBorder="1" applyAlignment="1">
      <alignment horizontal="left"/>
    </xf>
    <xf numFmtId="0" fontId="36" fillId="0" borderId="58" xfId="0" applyFont="1" applyBorder="1" applyAlignment="1">
      <alignment horizontal="center" vertical="center" wrapText="1" shrinkToFit="1"/>
    </xf>
    <xf numFmtId="0" fontId="36" fillId="0" borderId="21" xfId="0" applyFont="1" applyBorder="1" applyAlignment="1">
      <alignment horizontal="center" vertical="center" wrapText="1" shrinkToFit="1"/>
    </xf>
    <xf numFmtId="0" fontId="14" fillId="0" borderId="59" xfId="0" applyFont="1" applyBorder="1" applyAlignment="1">
      <alignment horizontal="left" vertical="center" shrinkToFit="1"/>
    </xf>
    <xf numFmtId="0" fontId="14" fillId="0" borderId="51" xfId="0" applyFont="1" applyBorder="1" applyAlignment="1">
      <alignment horizontal="left" vertical="center" shrinkToFit="1"/>
    </xf>
    <xf numFmtId="0" fontId="14" fillId="0" borderId="60" xfId="0" applyFont="1" applyBorder="1" applyAlignment="1">
      <alignment horizontal="left" vertical="center" shrinkToFit="1"/>
    </xf>
    <xf numFmtId="0" fontId="36" fillId="0" borderId="11" xfId="0" applyFont="1" applyBorder="1" applyAlignment="1">
      <alignment horizontal="left" vertical="center" shrinkToFit="1"/>
    </xf>
    <xf numFmtId="0" fontId="11" fillId="0" borderId="32" xfId="0" applyFont="1" applyBorder="1" applyAlignment="1">
      <alignment horizontal="right" vertical="center" shrinkToFit="1"/>
    </xf>
    <xf numFmtId="0" fontId="11" fillId="0" borderId="56" xfId="0" applyFont="1" applyBorder="1" applyAlignment="1">
      <alignment horizontal="right" vertical="center" shrinkToFit="1"/>
    </xf>
    <xf numFmtId="164" fontId="11" fillId="0" borderId="56" xfId="0" applyNumberFormat="1" applyFont="1" applyBorder="1" applyAlignment="1">
      <alignment horizontal="left" vertical="center" shrinkToFit="1"/>
    </xf>
    <xf numFmtId="164" fontId="11" fillId="0" borderId="57" xfId="0" applyNumberFormat="1" applyFont="1" applyBorder="1" applyAlignment="1">
      <alignment horizontal="left" vertical="center" shrinkToFit="1"/>
    </xf>
    <xf numFmtId="0" fontId="13" fillId="0" borderId="32" xfId="0" applyFont="1" applyBorder="1" applyAlignment="1">
      <alignment horizontal="left" vertical="center" shrinkToFit="1"/>
    </xf>
    <xf numFmtId="0" fontId="13" fillId="0" borderId="56" xfId="0" applyFont="1" applyBorder="1" applyAlignment="1">
      <alignment horizontal="left" vertical="center" shrinkToFit="1"/>
    </xf>
    <xf numFmtId="0" fontId="13" fillId="0" borderId="57" xfId="0" applyFont="1" applyBorder="1" applyAlignment="1">
      <alignment horizontal="left" vertical="center" shrinkToFit="1"/>
    </xf>
    <xf numFmtId="0" fontId="38" fillId="0" borderId="9" xfId="0" applyFont="1" applyBorder="1" applyAlignment="1">
      <alignment horizontal="left" vertical="center" shrinkToFit="1"/>
    </xf>
    <xf numFmtId="0" fontId="36" fillId="0" borderId="58" xfId="0" applyFont="1" applyBorder="1" applyAlignment="1">
      <alignment horizontal="center" vertical="center" wrapText="1"/>
    </xf>
    <xf numFmtId="0" fontId="36" fillId="0" borderId="27" xfId="0" applyFont="1" applyBorder="1" applyAlignment="1">
      <alignment horizontal="center" vertical="center" wrapText="1"/>
    </xf>
    <xf numFmtId="0" fontId="14" fillId="0" borderId="36" xfId="0" applyFont="1" applyBorder="1" applyAlignment="1">
      <alignment horizontal="center" vertical="center"/>
    </xf>
    <xf numFmtId="0" fontId="14" fillId="0" borderId="38" xfId="0" applyFont="1" applyBorder="1" applyAlignment="1">
      <alignment horizontal="center" vertical="center"/>
    </xf>
    <xf numFmtId="0" fontId="44" fillId="0" borderId="32" xfId="0" applyFont="1" applyBorder="1" applyAlignment="1">
      <alignment horizontal="left" shrinkToFit="1"/>
    </xf>
    <xf numFmtId="0" fontId="44" fillId="0" borderId="56" xfId="0" applyFont="1" applyBorder="1" applyAlignment="1">
      <alignment horizontal="left" shrinkToFit="1"/>
    </xf>
    <xf numFmtId="0" fontId="44" fillId="0" borderId="57" xfId="0" applyFont="1" applyBorder="1" applyAlignment="1">
      <alignment horizontal="left" shrinkToFit="1"/>
    </xf>
    <xf numFmtId="0" fontId="0" fillId="0" borderId="32" xfId="0" applyBorder="1" applyAlignment="1">
      <alignment horizontal="right" shrinkToFit="1"/>
    </xf>
    <xf numFmtId="0" fontId="0" fillId="0" borderId="56" xfId="0" applyBorder="1" applyAlignment="1">
      <alignment horizontal="right" shrinkToFit="1"/>
    </xf>
    <xf numFmtId="164" fontId="0" fillId="0" borderId="56" xfId="0" applyNumberFormat="1" applyBorder="1" applyAlignment="1">
      <alignment horizontal="left" shrinkToFit="1"/>
    </xf>
    <xf numFmtId="164" fontId="0" fillId="0" borderId="57" xfId="0" applyNumberFormat="1" applyBorder="1" applyAlignment="1">
      <alignment horizontal="left" shrinkToFit="1"/>
    </xf>
  </cellXfs>
  <cellStyles count="5">
    <cellStyle name="Heading 1" xfId="2" builtinId="16"/>
    <cellStyle name="Hyperlink" xfId="3" builtinId="8"/>
    <cellStyle name="Normal" xfId="0" builtinId="0"/>
    <cellStyle name="Normal 2 2 2" xfId="4" xr:uid="{0A6EBC46-E311-42B1-845F-A6CEE2629472}"/>
    <cellStyle name="Per cent" xfId="1" builtinId="5"/>
  </cellStyles>
  <dxfs count="274">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6" tint="0.40000610370189521"/>
          </stop>
        </gradientFill>
      </fill>
    </dxf>
    <dxf>
      <fill>
        <gradientFill type="path" left="0.5" right="0.5" top="0.5" bottom="0.5">
          <stop position="0">
            <color theme="0"/>
          </stop>
          <stop position="1">
            <color theme="5" tint="0.59999389629810485"/>
          </stop>
        </gradientFill>
      </fill>
    </dxf>
    <dxf>
      <fill>
        <gradientFill type="path" left="0.5" right="0.5" top="0.5" bottom="0.5">
          <stop position="0">
            <color theme="0"/>
          </stop>
          <stop position="1">
            <color theme="3" tint="0.59999389629810485"/>
          </stop>
        </gradientFill>
      </fill>
    </dxf>
    <dxf>
      <font>
        <color theme="0"/>
      </font>
    </dxf>
    <dxf>
      <font>
        <strike/>
        <color rgb="FF9C0006"/>
      </font>
      <fill>
        <patternFill>
          <bgColor rgb="FFFFC7CE"/>
        </patternFill>
      </fill>
    </dxf>
    <dxf>
      <fill>
        <gradientFill type="path" left="0.5" right="0.5" top="0.5" bottom="0.5">
          <stop position="0">
            <color theme="0"/>
          </stop>
          <stop position="1">
            <color theme="8" tint="0.80001220740379042"/>
          </stop>
        </gradientFill>
      </fill>
    </dxf>
    <dxf>
      <fill>
        <gradientFill type="path" left="0.5" right="0.5" top="0.5" bottom="0.5">
          <stop position="0">
            <color theme="0"/>
          </stop>
          <stop position="1">
            <color theme="7" tint="0.80001220740379042"/>
          </stop>
        </gradientFill>
      </fill>
    </dxf>
    <dxf>
      <fill>
        <gradientFill type="path" left="0.5" right="0.5" top="0.5" bottom="0.5">
          <stop position="0">
            <color theme="0"/>
          </stop>
          <stop position="1">
            <color theme="6" tint="0.80001220740379042"/>
          </stop>
        </gradientFill>
      </fill>
    </dxf>
    <dxf>
      <fill>
        <gradientFill type="path" left="0.5" right="0.5" top="0.5" bottom="0.5">
          <stop position="0">
            <color theme="0"/>
          </stop>
          <stop position="1">
            <color theme="5" tint="0.80001220740379042"/>
          </stop>
        </gradientFill>
      </fill>
    </dxf>
    <dxf>
      <fill>
        <gradientFill type="path" left="0.5" right="0.5" top="0.5" bottom="0.5">
          <stop position="0">
            <color theme="0"/>
          </stop>
          <stop position="1">
            <color theme="3" tint="0.80001220740379042"/>
          </stop>
        </gradientFill>
      </fill>
    </dxf>
    <dxf>
      <font>
        <color theme="0"/>
      </font>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20</xdr:row>
      <xdr:rowOff>95250</xdr:rowOff>
    </xdr:from>
    <xdr:to>
      <xdr:col>0</xdr:col>
      <xdr:colOff>8721725</xdr:colOff>
      <xdr:row>20</xdr:row>
      <xdr:rowOff>1743075</xdr:rowOff>
    </xdr:to>
    <xdr:pic>
      <xdr:nvPicPr>
        <xdr:cNvPr id="2" name="Picture 1">
          <a:extLst>
            <a:ext uri="{FF2B5EF4-FFF2-40B4-BE49-F238E27FC236}">
              <a16:creationId xmlns:a16="http://schemas.microsoft.com/office/drawing/2014/main" id="{EF577C67-C983-48BB-848B-2AA9A81D4E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9753600"/>
          <a:ext cx="8658225" cy="164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Margaret" id="{CD5150B6-DCB1-413B-8B56-8DAA2E91D520}" userId="S::MRuttledge@enterprise-ireland.com::6c9ba113-a804-437d-a099-6d12765e818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1" dT="2021-04-21T11:21:19.32" personId="{CD5150B6-DCB1-413B-8B56-8DAA2E91D520}" id="{0D4CA262-1455-4E02-860F-79811A53C7E4}">
    <text>For formulae to work in the timesheets wtc. new dates need to be copy-pasted in over the above dates and not inserted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6.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AE458-C7DC-40DF-89BF-3F71ACA7B6C2}">
  <dimension ref="A1:B39"/>
  <sheetViews>
    <sheetView showGridLines="0" view="pageLayout" zoomScaleNormal="100" workbookViewId="0">
      <selection activeCell="A5" sqref="A5"/>
    </sheetView>
  </sheetViews>
  <sheetFormatPr defaultColWidth="8.7265625" defaultRowHeight="14.5" x14ac:dyDescent="0.35"/>
  <cols>
    <col min="1" max="1" width="165.81640625" style="4" customWidth="1"/>
    <col min="2" max="16384" width="8.7265625" style="2"/>
  </cols>
  <sheetData>
    <row r="1" spans="1:1" ht="33" customHeight="1" x14ac:dyDescent="0.45">
      <c r="A1" s="1" t="s">
        <v>0</v>
      </c>
    </row>
    <row r="2" spans="1:1" x14ac:dyDescent="0.35">
      <c r="A2" s="3" t="s">
        <v>1</v>
      </c>
    </row>
    <row r="3" spans="1:1" ht="130.5" x14ac:dyDescent="0.35">
      <c r="A3" s="4" t="s">
        <v>2</v>
      </c>
    </row>
    <row r="4" spans="1:1" x14ac:dyDescent="0.35">
      <c r="A4" s="3" t="s">
        <v>3</v>
      </c>
    </row>
    <row r="5" spans="1:1" ht="72.5" x14ac:dyDescent="0.35">
      <c r="A5" s="4" t="s">
        <v>4</v>
      </c>
    </row>
    <row r="7" spans="1:1" ht="33" customHeight="1" x14ac:dyDescent="0.45">
      <c r="A7" s="1" t="s">
        <v>5</v>
      </c>
    </row>
    <row r="8" spans="1:1" x14ac:dyDescent="0.35">
      <c r="A8" s="3" t="s">
        <v>6</v>
      </c>
    </row>
    <row r="9" spans="1:1" ht="72.5" x14ac:dyDescent="0.35">
      <c r="A9" s="4" t="s">
        <v>7</v>
      </c>
    </row>
    <row r="10" spans="1:1" x14ac:dyDescent="0.35">
      <c r="A10" s="3" t="s">
        <v>8</v>
      </c>
    </row>
    <row r="11" spans="1:1" ht="43.5" x14ac:dyDescent="0.35">
      <c r="A11" s="4" t="s">
        <v>9</v>
      </c>
    </row>
    <row r="12" spans="1:1" x14ac:dyDescent="0.35">
      <c r="A12" s="3" t="s">
        <v>10</v>
      </c>
    </row>
    <row r="13" spans="1:1" ht="130.5" x14ac:dyDescent="0.35">
      <c r="A13" s="4" t="s">
        <v>165</v>
      </c>
    </row>
    <row r="14" spans="1:1" x14ac:dyDescent="0.35">
      <c r="A14" s="3" t="s">
        <v>11</v>
      </c>
    </row>
    <row r="15" spans="1:1" ht="29" x14ac:dyDescent="0.35">
      <c r="A15" s="4" t="s">
        <v>12</v>
      </c>
    </row>
    <row r="16" spans="1:1" x14ac:dyDescent="0.35">
      <c r="A16" s="3" t="s">
        <v>13</v>
      </c>
    </row>
    <row r="17" spans="1:2" ht="43.5" x14ac:dyDescent="0.35">
      <c r="A17" s="4" t="s">
        <v>14</v>
      </c>
    </row>
    <row r="18" spans="1:2" x14ac:dyDescent="0.35">
      <c r="A18" s="3" t="s">
        <v>15</v>
      </c>
    </row>
    <row r="19" spans="1:2" ht="29" x14ac:dyDescent="0.35">
      <c r="A19" s="4" t="s">
        <v>16</v>
      </c>
    </row>
    <row r="20" spans="1:2" x14ac:dyDescent="0.35">
      <c r="A20" s="3" t="s">
        <v>17</v>
      </c>
    </row>
    <row r="21" spans="1:2" ht="144.65" customHeight="1" x14ac:dyDescent="0.35"/>
    <row r="23" spans="1:2" ht="33" customHeight="1" x14ac:dyDescent="0.45">
      <c r="A23" s="1" t="s">
        <v>18</v>
      </c>
    </row>
    <row r="24" spans="1:2" x14ac:dyDescent="0.35">
      <c r="A24" s="3" t="s">
        <v>19</v>
      </c>
    </row>
    <row r="25" spans="1:2" ht="44" customHeight="1" x14ac:dyDescent="0.35">
      <c r="A25" s="4" t="s">
        <v>20</v>
      </c>
    </row>
    <row r="26" spans="1:2" x14ac:dyDescent="0.35">
      <c r="A26" s="3" t="s">
        <v>21</v>
      </c>
    </row>
    <row r="27" spans="1:2" ht="43.5" x14ac:dyDescent="0.35">
      <c r="A27" s="4" t="s">
        <v>22</v>
      </c>
    </row>
    <row r="28" spans="1:2" x14ac:dyDescent="0.35">
      <c r="A28" s="3" t="s">
        <v>23</v>
      </c>
      <c r="B28" s="5"/>
    </row>
    <row r="29" spans="1:2" x14ac:dyDescent="0.35">
      <c r="A29" s="6" t="s">
        <v>24</v>
      </c>
      <c r="B29" s="5"/>
    </row>
    <row r="30" spans="1:2" x14ac:dyDescent="0.35">
      <c r="A30" s="3" t="s">
        <v>25</v>
      </c>
      <c r="B30" s="5"/>
    </row>
    <row r="31" spans="1:2" x14ac:dyDescent="0.35">
      <c r="A31" s="6" t="s">
        <v>26</v>
      </c>
      <c r="B31" s="5"/>
    </row>
    <row r="32" spans="1:2" x14ac:dyDescent="0.35">
      <c r="A32" s="6"/>
      <c r="B32" s="5"/>
    </row>
    <row r="33" spans="1:2" ht="33" customHeight="1" x14ac:dyDescent="0.45">
      <c r="A33" s="1" t="s">
        <v>27</v>
      </c>
    </row>
    <row r="34" spans="1:2" x14ac:dyDescent="0.35">
      <c r="A34" s="3" t="s">
        <v>28</v>
      </c>
      <c r="B34" s="5"/>
    </row>
    <row r="35" spans="1:2" x14ac:dyDescent="0.35">
      <c r="A35" s="6" t="s">
        <v>29</v>
      </c>
      <c r="B35" s="5"/>
    </row>
    <row r="36" spans="1:2" x14ac:dyDescent="0.35">
      <c r="A36" s="3" t="s">
        <v>30</v>
      </c>
      <c r="B36" s="5"/>
    </row>
    <row r="37" spans="1:2" x14ac:dyDescent="0.35">
      <c r="A37" s="6" t="s">
        <v>31</v>
      </c>
      <c r="B37" s="5"/>
    </row>
    <row r="38" spans="1:2" x14ac:dyDescent="0.35">
      <c r="A38" s="3" t="s">
        <v>32</v>
      </c>
      <c r="B38" s="5"/>
    </row>
    <row r="39" spans="1:2" ht="29" x14ac:dyDescent="0.35">
      <c r="A39" s="6" t="s">
        <v>33</v>
      </c>
      <c r="B39" s="5"/>
    </row>
  </sheetData>
  <sheetProtection algorithmName="SHA-512" hashValue="h5DcoX8lloTNfQpbxhdNK1EfGLEob+Fag0nocitoSl78jBAGYTduH6GUyDbR6B9wFpA0TN8tiKqmANxkCfjoBg==" saltValue="fcaeUAM5ED33ZRk0Gq8BJw==" spinCount="100000" sheet="1" objects="1" scenarios="1"/>
  <pageMargins left="0.7" right="0.7" top="0.75" bottom="0.75" header="0.3" footer="0.3"/>
  <pageSetup paperSize="9" scale="80" orientation="portrait" horizontalDpi="360" verticalDpi="360" r:id="rId1"/>
  <headerFooter>
    <oddHeader>&amp;C&amp;"-,Bold"&amp;14&amp;A&amp;R&amp;P</oddHeader>
  </headerFooter>
  <rowBreaks count="1" manualBreakCount="1">
    <brk id="2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51E9D-7E14-4B34-8EA9-3556668A8FF8}">
  <sheetPr>
    <pageSetUpPr fitToPage="1"/>
  </sheetPr>
  <dimension ref="A1:L100"/>
  <sheetViews>
    <sheetView showGridLines="0" showZeros="0" showRuler="0" zoomScale="110" zoomScaleNormal="110" workbookViewId="0">
      <selection activeCell="C12" sqref="C12"/>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Declaration'!$B$7+(7*7)</f>
        <v>49</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49</v>
      </c>
      <c r="C8" s="150">
        <f>$G$1+1</f>
        <v>50</v>
      </c>
      <c r="D8" s="150">
        <f>$G$1+2</f>
        <v>51</v>
      </c>
      <c r="E8" s="150">
        <f>$G$1+3</f>
        <v>52</v>
      </c>
      <c r="F8" s="150">
        <f>$G$1+4</f>
        <v>53</v>
      </c>
      <c r="G8" s="151">
        <f>G1+5</f>
        <v>54</v>
      </c>
      <c r="H8" s="151">
        <f>G1+6</f>
        <v>55</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Ireland'!$B$1:$L$10,'8'!B8),"HOLIDAY",IF(B19&gt;'Tasks, Summary &amp; Declaration'!$C$9, 'Tasks, Summary &amp; Declaration'!$C$9, '8'!B19))</f>
        <v>0</v>
      </c>
      <c r="C20" s="171">
        <f>IF(COUNTIF('Holidays Ireland'!$B$1:$L$10,'8'!C8),"HOLIDAY",IF(C19&gt;'Tasks, Summary &amp; Declaration'!$C$9, 'Tasks, Summary &amp; Declaration'!$C$9, '8'!C19))</f>
        <v>0</v>
      </c>
      <c r="D20" s="171">
        <f>IF(COUNTIF('Holidays Ireland'!$B$1:$L$10,'8'!D8),"HOLIDAY",IF(D19&gt;'Tasks, Summary &amp; Declaration'!$C$9, 'Tasks, Summary &amp; Declaration'!$C$9, '8'!D19))</f>
        <v>0</v>
      </c>
      <c r="E20" s="171">
        <f>IF(COUNTIF('Holidays Ireland'!$B$1:$L$10,'8'!E8),"HOLIDAY",IF(E19&gt;'Tasks, Summary &amp; Declaration'!$C$9, 'Tasks, Summary &amp; Declaration'!$C$9, '8'!E19))</f>
        <v>0</v>
      </c>
      <c r="F20" s="171">
        <f>IF(COUNTIF('Holidays Ireland'!$B$1:$L$10,'8'!F8),"HOLIDAY",IF(F19&gt;'Tasks, Summary &amp; Declaration'!$C$9, 'Tasks, Summary &amp; Declaration'!$C$9, '8'!F19))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49</v>
      </c>
      <c r="C24" s="176">
        <f t="shared" ref="C24:H24" si="2">C8</f>
        <v>50</v>
      </c>
      <c r="D24" s="176">
        <f t="shared" si="2"/>
        <v>51</v>
      </c>
      <c r="E24" s="176">
        <f t="shared" si="2"/>
        <v>52</v>
      </c>
      <c r="F24" s="176">
        <f t="shared" si="2"/>
        <v>53</v>
      </c>
      <c r="G24" s="177">
        <f t="shared" si="2"/>
        <v>54</v>
      </c>
      <c r="H24" s="177">
        <f t="shared" si="2"/>
        <v>55</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Ireland'!$B$1:$L$10,'8'!B24),"HOLIDAY",IF(B35&gt;'Tasks, Summary &amp; Declaration'!$C$9, 'Tasks, Summary &amp; Declaration'!$C$9, '8'!B35))</f>
        <v>0</v>
      </c>
      <c r="C36" s="171">
        <f>IF(COUNTIF('Holidays Ireland'!$B$1:$L$10,'8'!C24),"HOLIDAY",IF(C35&gt;'Tasks, Summary &amp; Declaration'!$C$9, 'Tasks, Summary &amp; Declaration'!$C$9, '8'!C35))</f>
        <v>0</v>
      </c>
      <c r="D36" s="171">
        <f>IF(COUNTIF('Holidays Ireland'!$B$1:$L$10,'8'!D24),"HOLIDAY",IF(D35&gt;'Tasks, Summary &amp; Declaration'!$C$9, 'Tasks, Summary &amp; Declaration'!$C$9, '8'!D35))</f>
        <v>0</v>
      </c>
      <c r="E36" s="171">
        <f>IF(COUNTIF('Holidays Ireland'!$B$1:$L$10,'8'!E24),"HOLIDAY",IF(E35&gt;'Tasks, Summary &amp; Declaration'!$C$9, 'Tasks, Summary &amp; Declaration'!$C$9, '8'!E35))</f>
        <v>0</v>
      </c>
      <c r="F36" s="171">
        <f>IF(COUNTIF('Holidays Ireland'!$B$1:$L$10,'8'!F24),"HOLIDAY",IF(F35&gt;'Tasks, Summary &amp; Declaration'!$C$9, 'Tasks, Summary &amp; Declaration'!$C$9, '8'!F35))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49</v>
      </c>
      <c r="C40" s="176">
        <f t="shared" ref="C40:H40" si="5">C8</f>
        <v>50</v>
      </c>
      <c r="D40" s="176">
        <f t="shared" si="5"/>
        <v>51</v>
      </c>
      <c r="E40" s="176">
        <f t="shared" si="5"/>
        <v>52</v>
      </c>
      <c r="F40" s="176">
        <f t="shared" si="5"/>
        <v>53</v>
      </c>
      <c r="G40" s="177">
        <f t="shared" si="5"/>
        <v>54</v>
      </c>
      <c r="H40" s="177">
        <f t="shared" si="5"/>
        <v>55</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Ireland'!$B$1:$L$10,'8'!B40),"HOLIDAY",IF(B51&gt;'Tasks, Summary &amp; Declaration'!$C$9, 'Tasks, Summary &amp; Declaration'!$C$9, '8'!B51))</f>
        <v>0</v>
      </c>
      <c r="C52" s="171">
        <f>IF(COUNTIF('Holidays Ireland'!$B$1:$L$10,'8'!C40),"HOLIDAY",IF(C51&gt;'Tasks, Summary &amp; Declaration'!$C$9, 'Tasks, Summary &amp; Declaration'!$C$9, '8'!C51))</f>
        <v>0</v>
      </c>
      <c r="D52" s="171">
        <f>IF(COUNTIF('Holidays Ireland'!$B$1:$L$10,'8'!D40),"HOLIDAY",IF(D51&gt;'Tasks, Summary &amp; Declaration'!$C$9, 'Tasks, Summary &amp; Declaration'!$C$9, '8'!D51))</f>
        <v>0</v>
      </c>
      <c r="E52" s="171">
        <f>IF(COUNTIF('Holidays Ireland'!$B$1:$L$10,'8'!E40),"HOLIDAY",IF(E51&gt;'Tasks, Summary &amp; Declaration'!$C$9, 'Tasks, Summary &amp; Declaration'!$C$9, '8'!E51))</f>
        <v>0</v>
      </c>
      <c r="F52" s="171">
        <f>IF(COUNTIF('Holidays Ireland'!$B$1:$L$10,'8'!F40),"HOLIDAY",IF(F51&gt;'Tasks, Summary &amp; Declaration'!$C$9, 'Tasks, Summary &amp; Declaration'!$C$9, '8'!F51))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49</v>
      </c>
      <c r="C56" s="176">
        <f t="shared" ref="C56:F56" si="8">C8</f>
        <v>50</v>
      </c>
      <c r="D56" s="176">
        <f t="shared" si="8"/>
        <v>51</v>
      </c>
      <c r="E56" s="176">
        <f t="shared" si="8"/>
        <v>52</v>
      </c>
      <c r="F56" s="176">
        <f t="shared" si="8"/>
        <v>53</v>
      </c>
      <c r="G56" s="177">
        <f t="shared" ref="G56:H56" si="9">G24</f>
        <v>54</v>
      </c>
      <c r="H56" s="177">
        <f t="shared" si="9"/>
        <v>55</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Ireland'!$B$1:$L$10,'8'!B56),"HOLIDAY",IF(B67&gt;'Tasks, Summary &amp; Declaration'!$C$9, 'Tasks, Summary &amp; Declaration'!$C$9, '8'!B67))</f>
        <v>0</v>
      </c>
      <c r="C68" s="171">
        <f>IF(COUNTIF('Holidays Ireland'!$B$1:$L$10,'8'!C56),"HOLIDAY",IF(C67&gt;'Tasks, Summary &amp; Declaration'!$C$9, 'Tasks, Summary &amp; Declaration'!$C$9, '8'!C67))</f>
        <v>0</v>
      </c>
      <c r="D68" s="171">
        <f>IF(COUNTIF('Holidays Ireland'!$B$1:$L$10,'8'!D56),"HOLIDAY",IF(D67&gt;'Tasks, Summary &amp; Declaration'!$C$9, 'Tasks, Summary &amp; Declaration'!$C$9, '8'!D67))</f>
        <v>0</v>
      </c>
      <c r="E68" s="171">
        <f>IF(COUNTIF('Holidays Ireland'!$B$1:$L$10,'8'!E56),"HOLIDAY",IF(E67&gt;'Tasks, Summary &amp; Declaration'!$C$9, 'Tasks, Summary &amp; Declaration'!$C$9, '8'!E67))</f>
        <v>0</v>
      </c>
      <c r="F68" s="171">
        <f>IF(COUNTIF('Holidays Ireland'!$B$1:$L$10,'8'!F56),"HOLIDAY",IF(F67&gt;'Tasks, Summary &amp; Declaration'!$C$9, 'Tasks, Summary &amp; Declaration'!$C$9, '8'!F67))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49</v>
      </c>
      <c r="C72" s="176">
        <f t="shared" ref="C72:F72" si="12">C8</f>
        <v>50</v>
      </c>
      <c r="D72" s="176">
        <f t="shared" si="12"/>
        <v>51</v>
      </c>
      <c r="E72" s="176">
        <f t="shared" si="12"/>
        <v>52</v>
      </c>
      <c r="F72" s="176">
        <f t="shared" si="12"/>
        <v>53</v>
      </c>
      <c r="G72" s="177">
        <f t="shared" ref="G72:H72" si="13">G40</f>
        <v>54</v>
      </c>
      <c r="H72" s="177">
        <f t="shared" si="13"/>
        <v>55</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Ireland'!$B$1:$L$10,'8'!B72),"HOLIDAY",IF(B83&gt;'Tasks, Summary &amp; Declaration'!$C$9, 'Tasks, Summary &amp; Declaration'!$C$9, '8'!B83))</f>
        <v>0</v>
      </c>
      <c r="C84" s="171">
        <f>IF(COUNTIF('Holidays Ireland'!$B$1:$L$10,'8'!C72),"HOLIDAY",IF(C83&gt;'Tasks, Summary &amp; Declaration'!$C$9, 'Tasks, Summary &amp; Declaration'!$C$9, '8'!C83))</f>
        <v>0</v>
      </c>
      <c r="D84" s="171">
        <f>IF(COUNTIF('Holidays Ireland'!$B$1:$L$10,'8'!D72),"HOLIDAY",IF(D83&gt;'Tasks, Summary &amp; Declaration'!$C$9, 'Tasks, Summary &amp; Declaration'!$C$9, '8'!D83))</f>
        <v>0</v>
      </c>
      <c r="E84" s="171">
        <f>IF(COUNTIF('Holidays Ireland'!$B$1:$L$10,'8'!E72),"HOLIDAY",IF(E83&gt;'Tasks, Summary &amp; Declaration'!$C$9, 'Tasks, Summary &amp; Declaration'!$C$9, '8'!E83))</f>
        <v>0</v>
      </c>
      <c r="F84" s="171">
        <f>IF(COUNTIF('Holidays Ireland'!$B$1:$L$10,'8'!F72),"HOLIDAY",IF(F83&gt;'Tasks, Summary &amp; Declaration'!$C$9, 'Tasks, Summary &amp; Declaration'!$C$9, '8'!F83))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HpihMorXEDlA3uu1glD3tf0Fwz6NbzjcQAMfFsZGdaRAS2GAbU2baaZn3PUtyKdegyhfkQeqko0LJFQhgcAhMw==" saltValue="cyY7+eFVyO2GpKfkisSOLw=="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229" priority="3">
      <formula>LEN(TRIM(B4))&gt;0</formula>
    </cfRule>
  </conditionalFormatting>
  <conditionalFormatting sqref="C4">
    <cfRule type="notContainsBlanks" dxfId="228" priority="2">
      <formula>LEN(TRIM(C4))&gt;0</formula>
    </cfRule>
  </conditionalFormatting>
  <conditionalFormatting sqref="D4">
    <cfRule type="notContainsBlanks" dxfId="227" priority="7">
      <formula>LEN(TRIM(D4))&gt;0</formula>
    </cfRule>
  </conditionalFormatting>
  <conditionalFormatting sqref="E4">
    <cfRule type="notContainsBlanks" dxfId="226" priority="6">
      <formula>LEN(TRIM(E4))&gt;0</formula>
    </cfRule>
  </conditionalFormatting>
  <conditionalFormatting sqref="F4">
    <cfRule type="notContainsBlanks" dxfId="225" priority="1">
      <formula>LEN(TRIM(F4))&gt;0</formula>
    </cfRule>
  </conditionalFormatting>
  <hyperlinks>
    <hyperlink ref="B4" location="'1'!B9" display="'1'!B9" xr:uid="{1AF04F2C-5EAA-45EC-85D3-52ED1909FAC5}"/>
    <hyperlink ref="C4" location="'1'!B25" display="'1'!B25" xr:uid="{CFA45CBE-29C7-4F4A-B21A-556EA469D2C9}"/>
    <hyperlink ref="D4" location="'1'!B41" display="'1'!B41" xr:uid="{7548F573-78E6-439F-82FB-FD7A70327741}"/>
    <hyperlink ref="E4" location="'1'!B57" display="'1'!B57" xr:uid="{AD500507-8D26-4507-946E-08A5B6666BBE}"/>
    <hyperlink ref="F4" location="'1'!B73" display="'1'!B73" xr:uid="{3B350722-6514-4CF9-AD30-15FC5D65FA3A}"/>
    <hyperlink ref="J18" location="'Tasks, Summary &amp; Declaration'!B23" display="Back to Tasks" xr:uid="{46D3C66B-6887-48E1-B129-964748DFCBC1}"/>
    <hyperlink ref="J34" location="'Tasks, Summary &amp; Declaration'!B37" display="Back to Tasks" xr:uid="{06DC5EA6-AD99-43B9-BD4E-1D232973F482}"/>
    <hyperlink ref="J50" location="'Tasks, Summary &amp; Declaration'!B51" display="Back to Tasks" xr:uid="{C29C3A3B-0978-4CF1-AAFD-73825D974844}"/>
    <hyperlink ref="J66" location="'Tasks, Summary &amp; Declaration'!B65" display="Back to Tasks" xr:uid="{453C7C41-ECD5-4DBB-9D14-9C6C2A74ABFD}"/>
    <hyperlink ref="J82" location="'Tasks, Summary &amp; Declaration'!B79" display="Back to Tasks" xr:uid="{BF3433A1-59BB-4C44-9EAE-7AAADBC4215D}"/>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20F76-030D-48A6-B8DB-57A60BA25CEC}">
  <sheetPr>
    <pageSetUpPr fitToPage="1"/>
  </sheetPr>
  <dimension ref="A1:L100"/>
  <sheetViews>
    <sheetView showGridLines="0" showZeros="0" showRuler="0" zoomScale="110" zoomScaleNormal="110" workbookViewId="0">
      <selection activeCell="B9" sqref="B9"/>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Declaration'!$B$7+(7*8)</f>
        <v>56</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56</v>
      </c>
      <c r="C8" s="150">
        <f>$G$1+1</f>
        <v>57</v>
      </c>
      <c r="D8" s="150">
        <f>$G$1+2</f>
        <v>58</v>
      </c>
      <c r="E8" s="150">
        <f>$G$1+3</f>
        <v>59</v>
      </c>
      <c r="F8" s="150">
        <f>$G$1+4</f>
        <v>60</v>
      </c>
      <c r="G8" s="151">
        <f>G1+5</f>
        <v>61</v>
      </c>
      <c r="H8" s="151">
        <f>G1+6</f>
        <v>62</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Ireland'!$B$1:$L$10,'9'!B8),"HOLIDAY",IF(B19&gt;'Tasks, Summary &amp; Declaration'!$C$9, 'Tasks, Summary &amp; Declaration'!$C$9, '9'!B19))</f>
        <v>0</v>
      </c>
      <c r="C20" s="171">
        <f>IF(COUNTIF('Holidays Ireland'!$B$1:$L$10,'9'!C8),"HOLIDAY",IF(C19&gt;'Tasks, Summary &amp; Declaration'!$C$9, 'Tasks, Summary &amp; Declaration'!$C$9, '9'!C19))</f>
        <v>0</v>
      </c>
      <c r="D20" s="171">
        <f>IF(COUNTIF('Holidays Ireland'!$B$1:$L$10,'9'!D8),"HOLIDAY",IF(D19&gt;'Tasks, Summary &amp; Declaration'!$C$9, 'Tasks, Summary &amp; Declaration'!$C$9, '9'!D19))</f>
        <v>0</v>
      </c>
      <c r="E20" s="171">
        <f>IF(COUNTIF('Holidays Ireland'!$B$1:$L$10,'9'!E8),"HOLIDAY",IF(E19&gt;'Tasks, Summary &amp; Declaration'!$C$9, 'Tasks, Summary &amp; Declaration'!$C$9, '9'!E19))</f>
        <v>0</v>
      </c>
      <c r="F20" s="171">
        <f>IF(COUNTIF('Holidays Ireland'!$B$1:$L$10,'9'!F8),"HOLIDAY",IF(F19&gt;'Tasks, Summary &amp; Declaration'!$C$9, 'Tasks, Summary &amp; Declaration'!$C$9, '9'!F19))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56</v>
      </c>
      <c r="C24" s="176">
        <f t="shared" ref="C24:H24" si="2">C8</f>
        <v>57</v>
      </c>
      <c r="D24" s="176">
        <f t="shared" si="2"/>
        <v>58</v>
      </c>
      <c r="E24" s="176">
        <f t="shared" si="2"/>
        <v>59</v>
      </c>
      <c r="F24" s="176">
        <f t="shared" si="2"/>
        <v>60</v>
      </c>
      <c r="G24" s="177">
        <f t="shared" si="2"/>
        <v>61</v>
      </c>
      <c r="H24" s="177">
        <f t="shared" si="2"/>
        <v>62</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Ireland'!$B$1:$L$10,'9'!B24),"HOLIDAY",IF(B35&gt;'Tasks, Summary &amp; Declaration'!$C$9, 'Tasks, Summary &amp; Declaration'!$C$9, '9'!B35))</f>
        <v>0</v>
      </c>
      <c r="C36" s="171">
        <f>IF(COUNTIF('Holidays Ireland'!$B$1:$L$10,'9'!C24),"HOLIDAY",IF(C35&gt;'Tasks, Summary &amp; Declaration'!$C$9, 'Tasks, Summary &amp; Declaration'!$C$9, '9'!C35))</f>
        <v>0</v>
      </c>
      <c r="D36" s="171">
        <f>IF(COUNTIF('Holidays Ireland'!$B$1:$L$10,'9'!D24),"HOLIDAY",IF(D35&gt;'Tasks, Summary &amp; Declaration'!$C$9, 'Tasks, Summary &amp; Declaration'!$C$9, '9'!D35))</f>
        <v>0</v>
      </c>
      <c r="E36" s="171">
        <f>IF(COUNTIF('Holidays Ireland'!$B$1:$L$10,'9'!E24),"HOLIDAY",IF(E35&gt;'Tasks, Summary &amp; Declaration'!$C$9, 'Tasks, Summary &amp; Declaration'!$C$9, '9'!E35))</f>
        <v>0</v>
      </c>
      <c r="F36" s="171">
        <f>IF(COUNTIF('Holidays Ireland'!$B$1:$L$10,'9'!F24),"HOLIDAY",IF(F35&gt;'Tasks, Summary &amp; Declaration'!$C$9, 'Tasks, Summary &amp; Declaration'!$C$9, '9'!F35))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56</v>
      </c>
      <c r="C40" s="176">
        <f t="shared" ref="C40:H40" si="5">C8</f>
        <v>57</v>
      </c>
      <c r="D40" s="176">
        <f t="shared" si="5"/>
        <v>58</v>
      </c>
      <c r="E40" s="176">
        <f t="shared" si="5"/>
        <v>59</v>
      </c>
      <c r="F40" s="176">
        <f t="shared" si="5"/>
        <v>60</v>
      </c>
      <c r="G40" s="177">
        <f t="shared" si="5"/>
        <v>61</v>
      </c>
      <c r="H40" s="177">
        <f t="shared" si="5"/>
        <v>62</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Ireland'!$B$1:$L$10,'9'!B40),"HOLIDAY",IF(B51&gt;'Tasks, Summary &amp; Declaration'!$C$9, 'Tasks, Summary &amp; Declaration'!$C$9, '9'!B51))</f>
        <v>0</v>
      </c>
      <c r="C52" s="171">
        <f>IF(COUNTIF('Holidays Ireland'!$B$1:$L$10,'9'!C40),"HOLIDAY",IF(C51&gt;'Tasks, Summary &amp; Declaration'!$C$9, 'Tasks, Summary &amp; Declaration'!$C$9, '9'!C51))</f>
        <v>0</v>
      </c>
      <c r="D52" s="171">
        <f>IF(COUNTIF('Holidays Ireland'!$B$1:$L$10,'9'!D40),"HOLIDAY",IF(D51&gt;'Tasks, Summary &amp; Declaration'!$C$9, 'Tasks, Summary &amp; Declaration'!$C$9, '9'!D51))</f>
        <v>0</v>
      </c>
      <c r="E52" s="171">
        <f>IF(COUNTIF('Holidays Ireland'!$B$1:$L$10,'9'!E40),"HOLIDAY",IF(E51&gt;'Tasks, Summary &amp; Declaration'!$C$9, 'Tasks, Summary &amp; Declaration'!$C$9, '9'!E51))</f>
        <v>0</v>
      </c>
      <c r="F52" s="171">
        <f>IF(COUNTIF('Holidays Ireland'!$B$1:$L$10,'9'!F40),"HOLIDAY",IF(F51&gt;'Tasks, Summary &amp; Declaration'!$C$9, 'Tasks, Summary &amp; Declaration'!$C$9, '9'!F51))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56</v>
      </c>
      <c r="C56" s="176">
        <f t="shared" ref="C56:F56" si="8">C8</f>
        <v>57</v>
      </c>
      <c r="D56" s="176">
        <f t="shared" si="8"/>
        <v>58</v>
      </c>
      <c r="E56" s="176">
        <f t="shared" si="8"/>
        <v>59</v>
      </c>
      <c r="F56" s="176">
        <f t="shared" si="8"/>
        <v>60</v>
      </c>
      <c r="G56" s="177">
        <f t="shared" ref="G56:H56" si="9">G24</f>
        <v>61</v>
      </c>
      <c r="H56" s="177">
        <f t="shared" si="9"/>
        <v>62</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Ireland'!$B$1:$L$10,'9'!B56),"HOLIDAY",IF(B67&gt;'Tasks, Summary &amp; Declaration'!$C$9, 'Tasks, Summary &amp; Declaration'!$C$9, '9'!B67))</f>
        <v>0</v>
      </c>
      <c r="C68" s="171">
        <f>IF(COUNTIF('Holidays Ireland'!$B$1:$L$10,'9'!C56),"HOLIDAY",IF(C67&gt;'Tasks, Summary &amp; Declaration'!$C$9, 'Tasks, Summary &amp; Declaration'!$C$9, '9'!C67))</f>
        <v>0</v>
      </c>
      <c r="D68" s="171">
        <f>IF(COUNTIF('Holidays Ireland'!$B$1:$L$10,'9'!D56),"HOLIDAY",IF(D67&gt;'Tasks, Summary &amp; Declaration'!$C$9, 'Tasks, Summary &amp; Declaration'!$C$9, '9'!D67))</f>
        <v>0</v>
      </c>
      <c r="E68" s="171">
        <f>IF(COUNTIF('Holidays Ireland'!$B$1:$L$10,'9'!E56),"HOLIDAY",IF(E67&gt;'Tasks, Summary &amp; Declaration'!$C$9, 'Tasks, Summary &amp; Declaration'!$C$9, '9'!E67))</f>
        <v>0</v>
      </c>
      <c r="F68" s="171">
        <f>IF(COUNTIF('Holidays Ireland'!$B$1:$L$10,'9'!F56),"HOLIDAY",IF(F67&gt;'Tasks, Summary &amp; Declaration'!$C$9, 'Tasks, Summary &amp; Declaration'!$C$9, '9'!F67))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56</v>
      </c>
      <c r="C72" s="176">
        <f t="shared" ref="C72:F72" si="12">C8</f>
        <v>57</v>
      </c>
      <c r="D72" s="176">
        <f t="shared" si="12"/>
        <v>58</v>
      </c>
      <c r="E72" s="176">
        <f t="shared" si="12"/>
        <v>59</v>
      </c>
      <c r="F72" s="176">
        <f t="shared" si="12"/>
        <v>60</v>
      </c>
      <c r="G72" s="177">
        <f t="shared" ref="G72:H72" si="13">G40</f>
        <v>61</v>
      </c>
      <c r="H72" s="177">
        <f t="shared" si="13"/>
        <v>62</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Ireland'!$B$1:$L$10,'9'!B72),"HOLIDAY",IF(B83&gt;'Tasks, Summary &amp; Declaration'!$C$9, 'Tasks, Summary &amp; Declaration'!$C$9, '9'!B83))</f>
        <v>0</v>
      </c>
      <c r="C84" s="171">
        <f>IF(COUNTIF('Holidays Ireland'!$B$1:$L$10,'9'!C72),"HOLIDAY",IF(C83&gt;'Tasks, Summary &amp; Declaration'!$C$9, 'Tasks, Summary &amp; Declaration'!$C$9, '9'!C83))</f>
        <v>0</v>
      </c>
      <c r="D84" s="171">
        <f>IF(COUNTIF('Holidays Ireland'!$B$1:$L$10,'9'!D72),"HOLIDAY",IF(D83&gt;'Tasks, Summary &amp; Declaration'!$C$9, 'Tasks, Summary &amp; Declaration'!$C$9, '9'!D83))</f>
        <v>0</v>
      </c>
      <c r="E84" s="171">
        <f>IF(COUNTIF('Holidays Ireland'!$B$1:$L$10,'9'!E72),"HOLIDAY",IF(E83&gt;'Tasks, Summary &amp; Declaration'!$C$9, 'Tasks, Summary &amp; Declaration'!$C$9, '9'!E83))</f>
        <v>0</v>
      </c>
      <c r="F84" s="171">
        <f>IF(COUNTIF('Holidays Ireland'!$B$1:$L$10,'9'!F72),"HOLIDAY",IF(F83&gt;'Tasks, Summary &amp; Declaration'!$C$9, 'Tasks, Summary &amp; Declaration'!$C$9, '9'!F83))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bkGHmPfyAp67rZ5IhyaBpP0jLtlCQndyxTmJ/HGeI7xUdw3gDu5XUqkw1BQ1/j5TlZRvb3o/1knVVjmIvHOO4Q==" saltValue="WnK4gSsPnVkdbPSlDNq7TA=="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224" priority="3">
      <formula>LEN(TRIM(B4))&gt;0</formula>
    </cfRule>
  </conditionalFormatting>
  <conditionalFormatting sqref="C4">
    <cfRule type="notContainsBlanks" dxfId="223" priority="2">
      <formula>LEN(TRIM(C4))&gt;0</formula>
    </cfRule>
  </conditionalFormatting>
  <conditionalFormatting sqref="D4">
    <cfRule type="notContainsBlanks" dxfId="222" priority="7">
      <formula>LEN(TRIM(D4))&gt;0</formula>
    </cfRule>
  </conditionalFormatting>
  <conditionalFormatting sqref="E4">
    <cfRule type="notContainsBlanks" dxfId="221" priority="6">
      <formula>LEN(TRIM(E4))&gt;0</formula>
    </cfRule>
  </conditionalFormatting>
  <conditionalFormatting sqref="F4">
    <cfRule type="notContainsBlanks" dxfId="220" priority="1">
      <formula>LEN(TRIM(F4))&gt;0</formula>
    </cfRule>
  </conditionalFormatting>
  <hyperlinks>
    <hyperlink ref="B4" location="'1'!B9" display="'1'!B9" xr:uid="{2CE8D78D-A7F9-4057-A1CD-4DF153948EC3}"/>
    <hyperlink ref="C4" location="'1'!B25" display="'1'!B25" xr:uid="{8B1A67FD-AD59-490C-AAB0-E44023235849}"/>
    <hyperlink ref="D4" location="'1'!B41" display="'1'!B41" xr:uid="{6F84A46E-044E-4FDD-AAC8-CA8A7B974FB1}"/>
    <hyperlink ref="E4" location="'1'!B57" display="'1'!B57" xr:uid="{805D1174-A85F-43FA-B5D5-C108E209CB87}"/>
    <hyperlink ref="F4" location="'1'!B73" display="'1'!B73" xr:uid="{05F065C8-999D-44BE-B6C5-1329DC3889D4}"/>
    <hyperlink ref="J18" location="'Tasks, Summary &amp; Declaration'!B23" display="Back to Tasks" xr:uid="{3E294786-C4D6-4DEA-8DD7-6FBD4D4F939E}"/>
    <hyperlink ref="J34" location="'Tasks, Summary &amp; Declaration'!B37" display="Back to Tasks" xr:uid="{524C1A83-59FB-4662-A174-94712A920E15}"/>
    <hyperlink ref="J50" location="'Tasks, Summary &amp; Declaration'!B51" display="Back to Tasks" xr:uid="{0A855ED5-4DA9-4350-8C56-B7D7A812881B}"/>
    <hyperlink ref="J66" location="'Tasks, Summary &amp; Declaration'!B65" display="Back to Tasks" xr:uid="{D80E58CF-71AE-4C4C-8C47-A227DCF43683}"/>
    <hyperlink ref="J82" location="'Tasks, Summary &amp; Declaration'!B79" display="Back to Tasks" xr:uid="{27522444-36D0-4002-A85F-6A0C61A3EBC6}"/>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E81C3-B744-4CD7-AF54-BDBF5A8D14FC}">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Declaration'!$B$7+(7*9)</f>
        <v>63</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63</v>
      </c>
      <c r="C8" s="150">
        <f>$G$1+1</f>
        <v>64</v>
      </c>
      <c r="D8" s="150">
        <f>$G$1+2</f>
        <v>65</v>
      </c>
      <c r="E8" s="150">
        <f>$G$1+3</f>
        <v>66</v>
      </c>
      <c r="F8" s="150">
        <f>$G$1+4</f>
        <v>67</v>
      </c>
      <c r="G8" s="151">
        <f>G1+5</f>
        <v>68</v>
      </c>
      <c r="H8" s="151">
        <f>G1+6</f>
        <v>69</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Ireland'!$B$1:$L$10,'10'!B8),"HOLIDAY",IF(B19&gt;'Tasks, Summary &amp; Declaration'!$C$9, 'Tasks, Summary &amp; Declaration'!$C$9, '10'!B19))</f>
        <v>0</v>
      </c>
      <c r="C20" s="171">
        <f>IF(COUNTIF('Holidays Ireland'!$B$1:$L$10,'10'!C8),"HOLIDAY",IF(C19&gt;'Tasks, Summary &amp; Declaration'!$C$9, 'Tasks, Summary &amp; Declaration'!$C$9, '10'!C19))</f>
        <v>0</v>
      </c>
      <c r="D20" s="171">
        <f>IF(COUNTIF('Holidays Ireland'!$B$1:$L$10,'10'!D8),"HOLIDAY",IF(D19&gt;'Tasks, Summary &amp; Declaration'!$C$9, 'Tasks, Summary &amp; Declaration'!$C$9, '10'!D19))</f>
        <v>0</v>
      </c>
      <c r="E20" s="171">
        <f>IF(COUNTIF('Holidays Ireland'!$B$1:$L$10,'10'!E8),"HOLIDAY",IF(E19&gt;'Tasks, Summary &amp; Declaration'!$C$9, 'Tasks, Summary &amp; Declaration'!$C$9, '10'!E19))</f>
        <v>0</v>
      </c>
      <c r="F20" s="171">
        <f>IF(COUNTIF('Holidays Ireland'!$B$1:$L$10,'10'!F8),"HOLIDAY",IF(F19&gt;'Tasks, Summary &amp; Declaration'!$C$9, 'Tasks, Summary &amp; Declaration'!$C$9, '10'!F19))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63</v>
      </c>
      <c r="C24" s="176">
        <f t="shared" ref="C24:H24" si="2">C8</f>
        <v>64</v>
      </c>
      <c r="D24" s="176">
        <f t="shared" si="2"/>
        <v>65</v>
      </c>
      <c r="E24" s="176">
        <f t="shared" si="2"/>
        <v>66</v>
      </c>
      <c r="F24" s="176">
        <f t="shared" si="2"/>
        <v>67</v>
      </c>
      <c r="G24" s="177">
        <f t="shared" si="2"/>
        <v>68</v>
      </c>
      <c r="H24" s="177">
        <f t="shared" si="2"/>
        <v>69</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Ireland'!$B$1:$L$10,'10'!B24),"HOLIDAY",IF(B35&gt;'Tasks, Summary &amp; Declaration'!$C$9, 'Tasks, Summary &amp; Declaration'!$C$9, '10'!B35))</f>
        <v>0</v>
      </c>
      <c r="C36" s="171">
        <f>IF(COUNTIF('Holidays Ireland'!$B$1:$L$10,'10'!C24),"HOLIDAY",IF(C35&gt;'Tasks, Summary &amp; Declaration'!$C$9, 'Tasks, Summary &amp; Declaration'!$C$9, '10'!C35))</f>
        <v>0</v>
      </c>
      <c r="D36" s="171">
        <f>IF(COUNTIF('Holidays Ireland'!$B$1:$L$10,'10'!D24),"HOLIDAY",IF(D35&gt;'Tasks, Summary &amp; Declaration'!$C$9, 'Tasks, Summary &amp; Declaration'!$C$9, '10'!D35))</f>
        <v>0</v>
      </c>
      <c r="E36" s="171">
        <f>IF(COUNTIF('Holidays Ireland'!$B$1:$L$10,'10'!E24),"HOLIDAY",IF(E35&gt;'Tasks, Summary &amp; Declaration'!$C$9, 'Tasks, Summary &amp; Declaration'!$C$9, '10'!E35))</f>
        <v>0</v>
      </c>
      <c r="F36" s="171">
        <f>IF(COUNTIF('Holidays Ireland'!$B$1:$L$10,'10'!F24),"HOLIDAY",IF(F35&gt;'Tasks, Summary &amp; Declaration'!$C$9, 'Tasks, Summary &amp; Declaration'!$C$9, '10'!F35))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63</v>
      </c>
      <c r="C40" s="176">
        <f t="shared" ref="C40:H40" si="5">C8</f>
        <v>64</v>
      </c>
      <c r="D40" s="176">
        <f t="shared" si="5"/>
        <v>65</v>
      </c>
      <c r="E40" s="176">
        <f t="shared" si="5"/>
        <v>66</v>
      </c>
      <c r="F40" s="176">
        <f t="shared" si="5"/>
        <v>67</v>
      </c>
      <c r="G40" s="177">
        <f t="shared" si="5"/>
        <v>68</v>
      </c>
      <c r="H40" s="177">
        <f t="shared" si="5"/>
        <v>69</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Ireland'!$B$1:$L$10,'10'!B40),"HOLIDAY",IF(B51&gt;'Tasks, Summary &amp; Declaration'!$C$9, 'Tasks, Summary &amp; Declaration'!$C$9, '10'!B51))</f>
        <v>0</v>
      </c>
      <c r="C52" s="171">
        <f>IF(COUNTIF('Holidays Ireland'!$B$1:$L$10,'10'!C40),"HOLIDAY",IF(C51&gt;'Tasks, Summary &amp; Declaration'!$C$9, 'Tasks, Summary &amp; Declaration'!$C$9, '10'!C51))</f>
        <v>0</v>
      </c>
      <c r="D52" s="171">
        <f>IF(COUNTIF('Holidays Ireland'!$B$1:$L$10,'10'!D40),"HOLIDAY",IF(D51&gt;'Tasks, Summary &amp; Declaration'!$C$9, 'Tasks, Summary &amp; Declaration'!$C$9, '10'!D51))</f>
        <v>0</v>
      </c>
      <c r="E52" s="171">
        <f>IF(COUNTIF('Holidays Ireland'!$B$1:$L$10,'10'!E40),"HOLIDAY",IF(E51&gt;'Tasks, Summary &amp; Declaration'!$C$9, 'Tasks, Summary &amp; Declaration'!$C$9, '10'!E51))</f>
        <v>0</v>
      </c>
      <c r="F52" s="171">
        <f>IF(COUNTIF('Holidays Ireland'!$B$1:$L$10,'10'!F40),"HOLIDAY",IF(F51&gt;'Tasks, Summary &amp; Declaration'!$C$9, 'Tasks, Summary &amp; Declaration'!$C$9, '10'!F51))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63</v>
      </c>
      <c r="C56" s="176">
        <f t="shared" ref="C56:F56" si="8">C8</f>
        <v>64</v>
      </c>
      <c r="D56" s="176">
        <f t="shared" si="8"/>
        <v>65</v>
      </c>
      <c r="E56" s="176">
        <f t="shared" si="8"/>
        <v>66</v>
      </c>
      <c r="F56" s="176">
        <f t="shared" si="8"/>
        <v>67</v>
      </c>
      <c r="G56" s="177">
        <f t="shared" ref="G56:H56" si="9">G24</f>
        <v>68</v>
      </c>
      <c r="H56" s="177">
        <f t="shared" si="9"/>
        <v>69</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Ireland'!$B$1:$L$10,'10'!B56),"HOLIDAY",IF(B67&gt;'Tasks, Summary &amp; Declaration'!$C$9, 'Tasks, Summary &amp; Declaration'!$C$9, '10'!B67))</f>
        <v>0</v>
      </c>
      <c r="C68" s="171">
        <f>IF(COUNTIF('Holidays Ireland'!$B$1:$L$10,'10'!C56),"HOLIDAY",IF(C67&gt;'Tasks, Summary &amp; Declaration'!$C$9, 'Tasks, Summary &amp; Declaration'!$C$9, '10'!C67))</f>
        <v>0</v>
      </c>
      <c r="D68" s="171">
        <f>IF(COUNTIF('Holidays Ireland'!$B$1:$L$10,'10'!D56),"HOLIDAY",IF(D67&gt;'Tasks, Summary &amp; Declaration'!$C$9, 'Tasks, Summary &amp; Declaration'!$C$9, '10'!D67))</f>
        <v>0</v>
      </c>
      <c r="E68" s="171">
        <f>IF(COUNTIF('Holidays Ireland'!$B$1:$L$10,'10'!E56),"HOLIDAY",IF(E67&gt;'Tasks, Summary &amp; Declaration'!$C$9, 'Tasks, Summary &amp; Declaration'!$C$9, '10'!E67))</f>
        <v>0</v>
      </c>
      <c r="F68" s="171">
        <f>IF(COUNTIF('Holidays Ireland'!$B$1:$L$10,'10'!F56),"HOLIDAY",IF(F67&gt;'Tasks, Summary &amp; Declaration'!$C$9, 'Tasks, Summary &amp; Declaration'!$C$9, '10'!F67))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63</v>
      </c>
      <c r="C72" s="176">
        <f t="shared" ref="C72:F72" si="12">C8</f>
        <v>64</v>
      </c>
      <c r="D72" s="176">
        <f t="shared" si="12"/>
        <v>65</v>
      </c>
      <c r="E72" s="176">
        <f t="shared" si="12"/>
        <v>66</v>
      </c>
      <c r="F72" s="176">
        <f t="shared" si="12"/>
        <v>67</v>
      </c>
      <c r="G72" s="177">
        <f t="shared" ref="G72:H72" si="13">G40</f>
        <v>68</v>
      </c>
      <c r="H72" s="177">
        <f t="shared" si="13"/>
        <v>69</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Ireland'!$B$1:$L$10,'10'!B72),"HOLIDAY",IF(B83&gt;'Tasks, Summary &amp; Declaration'!$C$9, 'Tasks, Summary &amp; Declaration'!$C$9, '10'!B83))</f>
        <v>0</v>
      </c>
      <c r="C84" s="171">
        <f>IF(COUNTIF('Holidays Ireland'!$B$1:$L$10,'10'!C72),"HOLIDAY",IF(C83&gt;'Tasks, Summary &amp; Declaration'!$C$9, 'Tasks, Summary &amp; Declaration'!$C$9, '10'!C83))</f>
        <v>0</v>
      </c>
      <c r="D84" s="171">
        <f>IF(COUNTIF('Holidays Ireland'!$B$1:$L$10,'10'!D72),"HOLIDAY",IF(D83&gt;'Tasks, Summary &amp; Declaration'!$C$9, 'Tasks, Summary &amp; Declaration'!$C$9, '10'!D83))</f>
        <v>0</v>
      </c>
      <c r="E84" s="171">
        <f>IF(COUNTIF('Holidays Ireland'!$B$1:$L$10,'10'!E72),"HOLIDAY",IF(E83&gt;'Tasks, Summary &amp; Declaration'!$C$9, 'Tasks, Summary &amp; Declaration'!$C$9, '10'!E83))</f>
        <v>0</v>
      </c>
      <c r="F84" s="171">
        <f>IF(COUNTIF('Holidays Ireland'!$B$1:$L$10,'10'!F72),"HOLIDAY",IF(F83&gt;'Tasks, Summary &amp; Declaration'!$C$9, 'Tasks, Summary &amp; Declaration'!$C$9, '10'!F83))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N4R120s3oZ6zjHGbZThlANz1xWse+sBzy4fn4/xY/CXBQ+BOjifSGJbPEHoLLEcD/B2Lf82HCJZYYQtb8Ix3Jg==" saltValue="BqYoTEkPhX/XMjmKZyX3YQ=="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219" priority="3">
      <formula>LEN(TRIM(B4))&gt;0</formula>
    </cfRule>
  </conditionalFormatting>
  <conditionalFormatting sqref="C4">
    <cfRule type="notContainsBlanks" dxfId="218" priority="2">
      <formula>LEN(TRIM(C4))&gt;0</formula>
    </cfRule>
  </conditionalFormatting>
  <conditionalFormatting sqref="D4">
    <cfRule type="notContainsBlanks" dxfId="217" priority="7">
      <formula>LEN(TRIM(D4))&gt;0</formula>
    </cfRule>
  </conditionalFormatting>
  <conditionalFormatting sqref="E4">
    <cfRule type="notContainsBlanks" dxfId="216" priority="6">
      <formula>LEN(TRIM(E4))&gt;0</formula>
    </cfRule>
  </conditionalFormatting>
  <conditionalFormatting sqref="F4">
    <cfRule type="notContainsBlanks" dxfId="215" priority="1">
      <formula>LEN(TRIM(F4))&gt;0</formula>
    </cfRule>
  </conditionalFormatting>
  <hyperlinks>
    <hyperlink ref="B4" location="'1'!B9" display="'1'!B9" xr:uid="{597ADD53-E782-4C3F-B989-93410E20FF4A}"/>
    <hyperlink ref="C4" location="'1'!B25" display="'1'!B25" xr:uid="{22DD5DF0-FCD6-406D-8B7D-F2E9B321ADF3}"/>
    <hyperlink ref="D4" location="'1'!B41" display="'1'!B41" xr:uid="{2074F46E-DBBF-405C-BD93-5830A4EADBD8}"/>
    <hyperlink ref="E4" location="'1'!B57" display="'1'!B57" xr:uid="{D58C5831-202E-4D0F-8D92-2E2E7AF98EFA}"/>
    <hyperlink ref="F4" location="'1'!B73" display="'1'!B73" xr:uid="{A9EE3AF2-8E18-4A1B-9D71-05FA34ABD1B8}"/>
    <hyperlink ref="J18" location="'Tasks, Summary &amp; Declaration'!B23" display="Back to Tasks" xr:uid="{9151128C-71B2-47CE-9C01-C7527D4FBCCD}"/>
    <hyperlink ref="J34" location="'Tasks, Summary &amp; Declaration'!B37" display="Back to Tasks" xr:uid="{53FDA9B9-C02F-47A3-A1EF-8E68B9F30D6A}"/>
    <hyperlink ref="J50" location="'Tasks, Summary &amp; Declaration'!B51" display="Back to Tasks" xr:uid="{A5A08BD7-2B6E-4F26-8D15-7A38CBC8491C}"/>
    <hyperlink ref="J66" location="'Tasks, Summary &amp; Declaration'!B65" display="Back to Tasks" xr:uid="{608AD6FF-A8D8-4411-B142-7FEC2430CB78}"/>
    <hyperlink ref="J82" location="'Tasks, Summary &amp; Declaration'!B79" display="Back to Tasks" xr:uid="{64CEB755-0B87-4F89-8590-121A205DE78A}"/>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0AC84-59B4-492D-997B-DC0CB57AD463}">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Declaration'!$B$7+(7*10)</f>
        <v>70</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70</v>
      </c>
      <c r="C8" s="150">
        <f>$G$1+1</f>
        <v>71</v>
      </c>
      <c r="D8" s="150">
        <f>$G$1+2</f>
        <v>72</v>
      </c>
      <c r="E8" s="150">
        <f>$G$1+3</f>
        <v>73</v>
      </c>
      <c r="F8" s="150">
        <f>$G$1+4</f>
        <v>74</v>
      </c>
      <c r="G8" s="151">
        <f>G1+5</f>
        <v>75</v>
      </c>
      <c r="H8" s="151">
        <f>G1+6</f>
        <v>76</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Ireland'!$B$1:$L$10,'11'!B8),"HOLIDAY",IF(B19&gt;'Tasks, Summary &amp; Declaration'!$C$9, 'Tasks, Summary &amp; Declaration'!$C$9, '11'!B19))</f>
        <v>0</v>
      </c>
      <c r="C20" s="171">
        <f>IF(COUNTIF('Holidays Ireland'!$B$1:$L$10,'11'!C8),"HOLIDAY",IF(C19&gt;'Tasks, Summary &amp; Declaration'!$C$9, 'Tasks, Summary &amp; Declaration'!$C$9, '11'!C19))</f>
        <v>0</v>
      </c>
      <c r="D20" s="171">
        <f>IF(COUNTIF('Holidays Ireland'!$B$1:$L$10,'11'!D8),"HOLIDAY",IF(D19&gt;'Tasks, Summary &amp; Declaration'!$C$9, 'Tasks, Summary &amp; Declaration'!$C$9, '11'!D19))</f>
        <v>0</v>
      </c>
      <c r="E20" s="171">
        <f>IF(COUNTIF('Holidays Ireland'!$B$1:$L$10,'11'!E8),"HOLIDAY",IF(E19&gt;'Tasks, Summary &amp; Declaration'!$C$9, 'Tasks, Summary &amp; Declaration'!$C$9, '11'!E19))</f>
        <v>0</v>
      </c>
      <c r="F20" s="171">
        <f>IF(COUNTIF('Holidays Ireland'!$B$1:$L$10,'11'!F8),"HOLIDAY",IF(F19&gt;'Tasks, Summary &amp; Declaration'!$C$9, 'Tasks, Summary &amp; Declaration'!$C$9, '11'!F19))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70</v>
      </c>
      <c r="C24" s="176">
        <f t="shared" ref="C24:H24" si="2">C8</f>
        <v>71</v>
      </c>
      <c r="D24" s="176">
        <f t="shared" si="2"/>
        <v>72</v>
      </c>
      <c r="E24" s="176">
        <f t="shared" si="2"/>
        <v>73</v>
      </c>
      <c r="F24" s="176">
        <f t="shared" si="2"/>
        <v>74</v>
      </c>
      <c r="G24" s="177">
        <f t="shared" si="2"/>
        <v>75</v>
      </c>
      <c r="H24" s="177">
        <f t="shared" si="2"/>
        <v>76</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Ireland'!$B$1:$L$10,'11'!B24),"HOLIDAY",IF(B35&gt;'Tasks, Summary &amp; Declaration'!$C$9, 'Tasks, Summary &amp; Declaration'!$C$9, '11'!B35))</f>
        <v>0</v>
      </c>
      <c r="C36" s="171">
        <f>IF(COUNTIF('Holidays Ireland'!$B$1:$L$10,'11'!C24),"HOLIDAY",IF(C35&gt;'Tasks, Summary &amp; Declaration'!$C$9, 'Tasks, Summary &amp; Declaration'!$C$9, '11'!C35))</f>
        <v>0</v>
      </c>
      <c r="D36" s="171">
        <f>IF(COUNTIF('Holidays Ireland'!$B$1:$L$10,'11'!D24),"HOLIDAY",IF(D35&gt;'Tasks, Summary &amp; Declaration'!$C$9, 'Tasks, Summary &amp; Declaration'!$C$9, '11'!D35))</f>
        <v>0</v>
      </c>
      <c r="E36" s="171">
        <f>IF(COUNTIF('Holidays Ireland'!$B$1:$L$10,'11'!E24),"HOLIDAY",IF(E35&gt;'Tasks, Summary &amp; Declaration'!$C$9, 'Tasks, Summary &amp; Declaration'!$C$9, '11'!E35))</f>
        <v>0</v>
      </c>
      <c r="F36" s="171">
        <f>IF(COUNTIF('Holidays Ireland'!$B$1:$L$10,'11'!F24),"HOLIDAY",IF(F35&gt;'Tasks, Summary &amp; Declaration'!$C$9, 'Tasks, Summary &amp; Declaration'!$C$9, '11'!F35))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70</v>
      </c>
      <c r="C40" s="176">
        <f t="shared" ref="C40:H40" si="5">C8</f>
        <v>71</v>
      </c>
      <c r="D40" s="176">
        <f t="shared" si="5"/>
        <v>72</v>
      </c>
      <c r="E40" s="176">
        <f t="shared" si="5"/>
        <v>73</v>
      </c>
      <c r="F40" s="176">
        <f t="shared" si="5"/>
        <v>74</v>
      </c>
      <c r="G40" s="177">
        <f t="shared" si="5"/>
        <v>75</v>
      </c>
      <c r="H40" s="177">
        <f t="shared" si="5"/>
        <v>76</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Ireland'!$B$1:$L$10,'11'!B40),"HOLIDAY",IF(B51&gt;'Tasks, Summary &amp; Declaration'!$C$9, 'Tasks, Summary &amp; Declaration'!$C$9, '11'!B51))</f>
        <v>0</v>
      </c>
      <c r="C52" s="171">
        <f>IF(COUNTIF('Holidays Ireland'!$B$1:$L$10,'11'!C40),"HOLIDAY",IF(C51&gt;'Tasks, Summary &amp; Declaration'!$C$9, 'Tasks, Summary &amp; Declaration'!$C$9, '11'!C51))</f>
        <v>0</v>
      </c>
      <c r="D52" s="171">
        <f>IF(COUNTIF('Holidays Ireland'!$B$1:$L$10,'11'!D40),"HOLIDAY",IF(D51&gt;'Tasks, Summary &amp; Declaration'!$C$9, 'Tasks, Summary &amp; Declaration'!$C$9, '11'!D51))</f>
        <v>0</v>
      </c>
      <c r="E52" s="171">
        <f>IF(COUNTIF('Holidays Ireland'!$B$1:$L$10,'11'!E40),"HOLIDAY",IF(E51&gt;'Tasks, Summary &amp; Declaration'!$C$9, 'Tasks, Summary &amp; Declaration'!$C$9, '11'!E51))</f>
        <v>0</v>
      </c>
      <c r="F52" s="171">
        <f>IF(COUNTIF('Holidays Ireland'!$B$1:$L$10,'11'!F40),"HOLIDAY",IF(F51&gt;'Tasks, Summary &amp; Declaration'!$C$9, 'Tasks, Summary &amp; Declaration'!$C$9, '11'!F51))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70</v>
      </c>
      <c r="C56" s="176">
        <f t="shared" ref="C56:F56" si="8">C8</f>
        <v>71</v>
      </c>
      <c r="D56" s="176">
        <f t="shared" si="8"/>
        <v>72</v>
      </c>
      <c r="E56" s="176">
        <f t="shared" si="8"/>
        <v>73</v>
      </c>
      <c r="F56" s="176">
        <f t="shared" si="8"/>
        <v>74</v>
      </c>
      <c r="G56" s="177">
        <f t="shared" ref="G56:H56" si="9">G24</f>
        <v>75</v>
      </c>
      <c r="H56" s="177">
        <f t="shared" si="9"/>
        <v>76</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Ireland'!$B$1:$L$10,'11'!B56),"HOLIDAY",IF(B67&gt;'Tasks, Summary &amp; Declaration'!$C$9, 'Tasks, Summary &amp; Declaration'!$C$9, '11'!B67))</f>
        <v>0</v>
      </c>
      <c r="C68" s="171">
        <f>IF(COUNTIF('Holidays Ireland'!$B$1:$L$10,'11'!C56),"HOLIDAY",IF(C67&gt;'Tasks, Summary &amp; Declaration'!$C$9, 'Tasks, Summary &amp; Declaration'!$C$9, '11'!C67))</f>
        <v>0</v>
      </c>
      <c r="D68" s="171">
        <f>IF(COUNTIF('Holidays Ireland'!$B$1:$L$10,'11'!D56),"HOLIDAY",IF(D67&gt;'Tasks, Summary &amp; Declaration'!$C$9, 'Tasks, Summary &amp; Declaration'!$C$9, '11'!D67))</f>
        <v>0</v>
      </c>
      <c r="E68" s="171">
        <f>IF(COUNTIF('Holidays Ireland'!$B$1:$L$10,'11'!E56),"HOLIDAY",IF(E67&gt;'Tasks, Summary &amp; Declaration'!$C$9, 'Tasks, Summary &amp; Declaration'!$C$9, '11'!E67))</f>
        <v>0</v>
      </c>
      <c r="F68" s="171">
        <f>IF(COUNTIF('Holidays Ireland'!$B$1:$L$10,'11'!F56),"HOLIDAY",IF(F67&gt;'Tasks, Summary &amp; Declaration'!$C$9, 'Tasks, Summary &amp; Declaration'!$C$9, '11'!F67))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70</v>
      </c>
      <c r="C72" s="176">
        <f t="shared" ref="C72:F72" si="12">C8</f>
        <v>71</v>
      </c>
      <c r="D72" s="176">
        <f t="shared" si="12"/>
        <v>72</v>
      </c>
      <c r="E72" s="176">
        <f t="shared" si="12"/>
        <v>73</v>
      </c>
      <c r="F72" s="176">
        <f t="shared" si="12"/>
        <v>74</v>
      </c>
      <c r="G72" s="177">
        <f t="shared" ref="G72:H72" si="13">G40</f>
        <v>75</v>
      </c>
      <c r="H72" s="177">
        <f t="shared" si="13"/>
        <v>76</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Ireland'!$B$1:$L$10,'11'!B72),"HOLIDAY",IF(B83&gt;'Tasks, Summary &amp; Declaration'!$C$9, 'Tasks, Summary &amp; Declaration'!$C$9, '11'!B83))</f>
        <v>0</v>
      </c>
      <c r="C84" s="171">
        <f>IF(COUNTIF('Holidays Ireland'!$B$1:$L$10,'11'!C72),"HOLIDAY",IF(C83&gt;'Tasks, Summary &amp; Declaration'!$C$9, 'Tasks, Summary &amp; Declaration'!$C$9, '11'!C83))</f>
        <v>0</v>
      </c>
      <c r="D84" s="171">
        <f>IF(COUNTIF('Holidays Ireland'!$B$1:$L$10,'11'!D72),"HOLIDAY",IF(D83&gt;'Tasks, Summary &amp; Declaration'!$C$9, 'Tasks, Summary &amp; Declaration'!$C$9, '11'!D83))</f>
        <v>0</v>
      </c>
      <c r="E84" s="171">
        <f>IF(COUNTIF('Holidays Ireland'!$B$1:$L$10,'11'!E72),"HOLIDAY",IF(E83&gt;'Tasks, Summary &amp; Declaration'!$C$9, 'Tasks, Summary &amp; Declaration'!$C$9, '11'!E83))</f>
        <v>0</v>
      </c>
      <c r="F84" s="171">
        <f>IF(COUNTIF('Holidays Ireland'!$B$1:$L$10,'11'!F72),"HOLIDAY",IF(F83&gt;'Tasks, Summary &amp; Declaration'!$C$9, 'Tasks, Summary &amp; Declaration'!$C$9, '11'!F83))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e/4VDY6M8DIo+q7r4KDACwAoEyemxoLrdXwV0YNeQ3w/L6y5O9bJwPTQ1Td6po4rsfDnnK8AzfDnpzSYeB4HZA==" saltValue="G+NHisNdj2ndSjHP+qz8jQ=="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214" priority="3">
      <formula>LEN(TRIM(B4))&gt;0</formula>
    </cfRule>
  </conditionalFormatting>
  <conditionalFormatting sqref="C4">
    <cfRule type="notContainsBlanks" dxfId="213" priority="2">
      <formula>LEN(TRIM(C4))&gt;0</formula>
    </cfRule>
  </conditionalFormatting>
  <conditionalFormatting sqref="D4">
    <cfRule type="notContainsBlanks" dxfId="212" priority="7">
      <formula>LEN(TRIM(D4))&gt;0</formula>
    </cfRule>
  </conditionalFormatting>
  <conditionalFormatting sqref="E4">
    <cfRule type="notContainsBlanks" dxfId="211" priority="6">
      <formula>LEN(TRIM(E4))&gt;0</formula>
    </cfRule>
  </conditionalFormatting>
  <conditionalFormatting sqref="F4">
    <cfRule type="notContainsBlanks" dxfId="210" priority="1">
      <formula>LEN(TRIM(F4))&gt;0</formula>
    </cfRule>
  </conditionalFormatting>
  <hyperlinks>
    <hyperlink ref="B4" location="'1'!B9" display="'1'!B9" xr:uid="{200729C6-9C52-408A-AF84-C7E767E41866}"/>
    <hyperlink ref="C4" location="'1'!B25" display="'1'!B25" xr:uid="{B445A4BA-DEA6-4D92-BC3F-81AA8AFB9E9A}"/>
    <hyperlink ref="D4" location="'1'!B41" display="'1'!B41" xr:uid="{E2CC7DE9-57CC-4E27-A629-45BAA1FF0B78}"/>
    <hyperlink ref="E4" location="'1'!B57" display="'1'!B57" xr:uid="{94F4DAE5-8A3E-442D-BDCE-F7349BAF5F74}"/>
    <hyperlink ref="F4" location="'1'!B73" display="'1'!B73" xr:uid="{89C05681-BCFB-42B9-AF32-4568200D5D4C}"/>
    <hyperlink ref="J18" location="'Tasks, Summary &amp; Declaration'!B23" display="Back to Tasks" xr:uid="{07EA822B-4155-4E54-8B57-270427526B5C}"/>
    <hyperlink ref="J34" location="'Tasks, Summary &amp; Declaration'!B37" display="Back to Tasks" xr:uid="{E3A5D360-F606-4833-8934-1490F3F4E654}"/>
    <hyperlink ref="J50" location="'Tasks, Summary &amp; Declaration'!B51" display="Back to Tasks" xr:uid="{4D88E620-03E6-45EC-A683-2AE3F0DE97C1}"/>
    <hyperlink ref="J66" location="'Tasks, Summary &amp; Declaration'!B65" display="Back to Tasks" xr:uid="{F359B2B4-09AD-422E-9575-8E2FB3D07A75}"/>
    <hyperlink ref="J82" location="'Tasks, Summary &amp; Declaration'!B79" display="Back to Tasks" xr:uid="{14ED11A6-EE1F-4745-846D-DA3F80FBCD48}"/>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27556-2C91-4DF9-A074-3345A90DF4BC}">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Declaration'!$B$7+(7*11)</f>
        <v>77</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77</v>
      </c>
      <c r="C8" s="150">
        <f>$G$1+1</f>
        <v>78</v>
      </c>
      <c r="D8" s="150">
        <f>$G$1+2</f>
        <v>79</v>
      </c>
      <c r="E8" s="150">
        <f>$G$1+3</f>
        <v>80</v>
      </c>
      <c r="F8" s="150">
        <f>$G$1+4</f>
        <v>81</v>
      </c>
      <c r="G8" s="151">
        <f>G1+5</f>
        <v>82</v>
      </c>
      <c r="H8" s="151">
        <f>G1+6</f>
        <v>83</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Ireland'!$B$1:$L$10,'12'!B8),"HOLIDAY",IF(B19&gt;'Tasks, Summary &amp; Declaration'!$C$9, 'Tasks, Summary &amp; Declaration'!$C$9, '12'!B19))</f>
        <v>0</v>
      </c>
      <c r="C20" s="171">
        <f>IF(COUNTIF('Holidays Ireland'!$B$1:$L$10,'12'!C8),"HOLIDAY",IF(C19&gt;'Tasks, Summary &amp; Declaration'!$C$9, 'Tasks, Summary &amp; Declaration'!$C$9, '12'!C19))</f>
        <v>0</v>
      </c>
      <c r="D20" s="171">
        <f>IF(COUNTIF('Holidays Ireland'!$B$1:$L$10,'12'!D8),"HOLIDAY",IF(D19&gt;'Tasks, Summary &amp; Declaration'!$C$9, 'Tasks, Summary &amp; Declaration'!$C$9, '12'!D19))</f>
        <v>0</v>
      </c>
      <c r="E20" s="171">
        <f>IF(COUNTIF('Holidays Ireland'!$B$1:$L$10,'12'!E8),"HOLIDAY",IF(E19&gt;'Tasks, Summary &amp; Declaration'!$C$9, 'Tasks, Summary &amp; Declaration'!$C$9, '12'!E19))</f>
        <v>0</v>
      </c>
      <c r="F20" s="171">
        <f>IF(COUNTIF('Holidays Ireland'!$B$1:$L$10,'12'!F8),"HOLIDAY",IF(F19&gt;'Tasks, Summary &amp; Declaration'!$C$9, 'Tasks, Summary &amp; Declaration'!$C$9, '12'!F19))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77</v>
      </c>
      <c r="C24" s="176">
        <f t="shared" ref="C24:H24" si="2">C8</f>
        <v>78</v>
      </c>
      <c r="D24" s="176">
        <f t="shared" si="2"/>
        <v>79</v>
      </c>
      <c r="E24" s="176">
        <f t="shared" si="2"/>
        <v>80</v>
      </c>
      <c r="F24" s="176">
        <f t="shared" si="2"/>
        <v>81</v>
      </c>
      <c r="G24" s="177">
        <f t="shared" si="2"/>
        <v>82</v>
      </c>
      <c r="H24" s="177">
        <f t="shared" si="2"/>
        <v>83</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Ireland'!$B$1:$L$10,'12'!B24),"HOLIDAY",IF(B35&gt;'Tasks, Summary &amp; Declaration'!$C$9, 'Tasks, Summary &amp; Declaration'!$C$9, '12'!B35))</f>
        <v>0</v>
      </c>
      <c r="C36" s="171">
        <f>IF(COUNTIF('Holidays Ireland'!$B$1:$L$10,'12'!C24),"HOLIDAY",IF(C35&gt;'Tasks, Summary &amp; Declaration'!$C$9, 'Tasks, Summary &amp; Declaration'!$C$9, '12'!C35))</f>
        <v>0</v>
      </c>
      <c r="D36" s="171">
        <f>IF(COUNTIF('Holidays Ireland'!$B$1:$L$10,'12'!D24),"HOLIDAY",IF(D35&gt;'Tasks, Summary &amp; Declaration'!$C$9, 'Tasks, Summary &amp; Declaration'!$C$9, '12'!D35))</f>
        <v>0</v>
      </c>
      <c r="E36" s="171">
        <f>IF(COUNTIF('Holidays Ireland'!$B$1:$L$10,'12'!E24),"HOLIDAY",IF(E35&gt;'Tasks, Summary &amp; Declaration'!$C$9, 'Tasks, Summary &amp; Declaration'!$C$9, '12'!E35))</f>
        <v>0</v>
      </c>
      <c r="F36" s="171">
        <f>IF(COUNTIF('Holidays Ireland'!$B$1:$L$10,'12'!F24),"HOLIDAY",IF(F35&gt;'Tasks, Summary &amp; Declaration'!$C$9, 'Tasks, Summary &amp; Declaration'!$C$9, '12'!F35))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77</v>
      </c>
      <c r="C40" s="176">
        <f t="shared" ref="C40:H40" si="5">C8</f>
        <v>78</v>
      </c>
      <c r="D40" s="176">
        <f t="shared" si="5"/>
        <v>79</v>
      </c>
      <c r="E40" s="176">
        <f t="shared" si="5"/>
        <v>80</v>
      </c>
      <c r="F40" s="176">
        <f t="shared" si="5"/>
        <v>81</v>
      </c>
      <c r="G40" s="177">
        <f t="shared" si="5"/>
        <v>82</v>
      </c>
      <c r="H40" s="177">
        <f t="shared" si="5"/>
        <v>83</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Ireland'!$B$1:$L$10,'12'!B40),"HOLIDAY",IF(B51&gt;'Tasks, Summary &amp; Declaration'!$C$9, 'Tasks, Summary &amp; Declaration'!$C$9, '12'!B51))</f>
        <v>0</v>
      </c>
      <c r="C52" s="171">
        <f>IF(COUNTIF('Holidays Ireland'!$B$1:$L$10,'12'!C40),"HOLIDAY",IF(C51&gt;'Tasks, Summary &amp; Declaration'!$C$9, 'Tasks, Summary &amp; Declaration'!$C$9, '12'!C51))</f>
        <v>0</v>
      </c>
      <c r="D52" s="171">
        <f>IF(COUNTIF('Holidays Ireland'!$B$1:$L$10,'12'!D40),"HOLIDAY",IF(D51&gt;'Tasks, Summary &amp; Declaration'!$C$9, 'Tasks, Summary &amp; Declaration'!$C$9, '12'!D51))</f>
        <v>0</v>
      </c>
      <c r="E52" s="171">
        <f>IF(COUNTIF('Holidays Ireland'!$B$1:$L$10,'12'!E40),"HOLIDAY",IF(E51&gt;'Tasks, Summary &amp; Declaration'!$C$9, 'Tasks, Summary &amp; Declaration'!$C$9, '12'!E51))</f>
        <v>0</v>
      </c>
      <c r="F52" s="171">
        <f>IF(COUNTIF('Holidays Ireland'!$B$1:$L$10,'12'!F40),"HOLIDAY",IF(F51&gt;'Tasks, Summary &amp; Declaration'!$C$9, 'Tasks, Summary &amp; Declaration'!$C$9, '12'!F51))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77</v>
      </c>
      <c r="C56" s="176">
        <f t="shared" ref="C56:F56" si="8">C8</f>
        <v>78</v>
      </c>
      <c r="D56" s="176">
        <f t="shared" si="8"/>
        <v>79</v>
      </c>
      <c r="E56" s="176">
        <f t="shared" si="8"/>
        <v>80</v>
      </c>
      <c r="F56" s="176">
        <f t="shared" si="8"/>
        <v>81</v>
      </c>
      <c r="G56" s="177">
        <f t="shared" ref="G56:H56" si="9">G24</f>
        <v>82</v>
      </c>
      <c r="H56" s="177">
        <f t="shared" si="9"/>
        <v>83</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Ireland'!$B$1:$L$10,'12'!B56),"HOLIDAY",IF(B67&gt;'Tasks, Summary &amp; Declaration'!$C$9, 'Tasks, Summary &amp; Declaration'!$C$9, '12'!B67))</f>
        <v>0</v>
      </c>
      <c r="C68" s="171">
        <f>IF(COUNTIF('Holidays Ireland'!$B$1:$L$10,'12'!C56),"HOLIDAY",IF(C67&gt;'Tasks, Summary &amp; Declaration'!$C$9, 'Tasks, Summary &amp; Declaration'!$C$9, '12'!C67))</f>
        <v>0</v>
      </c>
      <c r="D68" s="171">
        <f>IF(COUNTIF('Holidays Ireland'!$B$1:$L$10,'12'!D56),"HOLIDAY",IF(D67&gt;'Tasks, Summary &amp; Declaration'!$C$9, 'Tasks, Summary &amp; Declaration'!$C$9, '12'!D67))</f>
        <v>0</v>
      </c>
      <c r="E68" s="171">
        <f>IF(COUNTIF('Holidays Ireland'!$B$1:$L$10,'12'!E56),"HOLIDAY",IF(E67&gt;'Tasks, Summary &amp; Declaration'!$C$9, 'Tasks, Summary &amp; Declaration'!$C$9, '12'!E67))</f>
        <v>0</v>
      </c>
      <c r="F68" s="171">
        <f>IF(COUNTIF('Holidays Ireland'!$B$1:$L$10,'12'!F56),"HOLIDAY",IF(F67&gt;'Tasks, Summary &amp; Declaration'!$C$9, 'Tasks, Summary &amp; Declaration'!$C$9, '12'!F67))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77</v>
      </c>
      <c r="C72" s="176">
        <f t="shared" ref="C72:F72" si="12">C8</f>
        <v>78</v>
      </c>
      <c r="D72" s="176">
        <f t="shared" si="12"/>
        <v>79</v>
      </c>
      <c r="E72" s="176">
        <f t="shared" si="12"/>
        <v>80</v>
      </c>
      <c r="F72" s="176">
        <f t="shared" si="12"/>
        <v>81</v>
      </c>
      <c r="G72" s="177">
        <f t="shared" ref="G72:H72" si="13">G40</f>
        <v>82</v>
      </c>
      <c r="H72" s="177">
        <f t="shared" si="13"/>
        <v>83</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Ireland'!$B$1:$L$10,'12'!B72),"HOLIDAY",IF(B83&gt;'Tasks, Summary &amp; Declaration'!$C$9, 'Tasks, Summary &amp; Declaration'!$C$9, '12'!B83))</f>
        <v>0</v>
      </c>
      <c r="C84" s="171">
        <f>IF(COUNTIF('Holidays Ireland'!$B$1:$L$10,'12'!C72),"HOLIDAY",IF(C83&gt;'Tasks, Summary &amp; Declaration'!$C$9, 'Tasks, Summary &amp; Declaration'!$C$9, '12'!C83))</f>
        <v>0</v>
      </c>
      <c r="D84" s="171">
        <f>IF(COUNTIF('Holidays Ireland'!$B$1:$L$10,'12'!D72),"HOLIDAY",IF(D83&gt;'Tasks, Summary &amp; Declaration'!$C$9, 'Tasks, Summary &amp; Declaration'!$C$9, '12'!D83))</f>
        <v>0</v>
      </c>
      <c r="E84" s="171">
        <f>IF(COUNTIF('Holidays Ireland'!$B$1:$L$10,'12'!E72),"HOLIDAY",IF(E83&gt;'Tasks, Summary &amp; Declaration'!$C$9, 'Tasks, Summary &amp; Declaration'!$C$9, '12'!E83))</f>
        <v>0</v>
      </c>
      <c r="F84" s="171">
        <f>IF(COUNTIF('Holidays Ireland'!$B$1:$L$10,'12'!F72),"HOLIDAY",IF(F83&gt;'Tasks, Summary &amp; Declaration'!$C$9, 'Tasks, Summary &amp; Declaration'!$C$9, '12'!F83))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qivRCtxuibB+9fXY0REfQKg1MpDggZ9FkG20dRlowX0r1xY7GILS/Em83Xd6jcGZRYBGfcuc9mcJ3uwCA56Jbg==" saltValue="HdTsfYeLQkOhbNaV6IwzVA=="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209" priority="3">
      <formula>LEN(TRIM(B4))&gt;0</formula>
    </cfRule>
  </conditionalFormatting>
  <conditionalFormatting sqref="C4">
    <cfRule type="notContainsBlanks" dxfId="208" priority="2">
      <formula>LEN(TRIM(C4))&gt;0</formula>
    </cfRule>
  </conditionalFormatting>
  <conditionalFormatting sqref="D4">
    <cfRule type="notContainsBlanks" dxfId="207" priority="7">
      <formula>LEN(TRIM(D4))&gt;0</formula>
    </cfRule>
  </conditionalFormatting>
  <conditionalFormatting sqref="E4">
    <cfRule type="notContainsBlanks" dxfId="206" priority="6">
      <formula>LEN(TRIM(E4))&gt;0</formula>
    </cfRule>
  </conditionalFormatting>
  <conditionalFormatting sqref="F4">
    <cfRule type="notContainsBlanks" dxfId="205" priority="1">
      <formula>LEN(TRIM(F4))&gt;0</formula>
    </cfRule>
  </conditionalFormatting>
  <hyperlinks>
    <hyperlink ref="B4" location="'1'!B9" display="'1'!B9" xr:uid="{29F54733-5E62-4613-8F63-DF0DFB6C9E33}"/>
    <hyperlink ref="C4" location="'1'!B25" display="'1'!B25" xr:uid="{07C7237D-7A7E-4507-B2A4-9E3A661E7F29}"/>
    <hyperlink ref="D4" location="'1'!B41" display="'1'!B41" xr:uid="{952D8381-C2AB-44A6-9D0D-0DCE64188E10}"/>
    <hyperlink ref="E4" location="'1'!B57" display="'1'!B57" xr:uid="{FB532B40-C448-4A70-9ED7-E6CA5FB38063}"/>
    <hyperlink ref="F4" location="'1'!B73" display="'1'!B73" xr:uid="{395961EB-97AB-44DA-87B6-0931F6169A56}"/>
    <hyperlink ref="J18" location="'Tasks, Summary &amp; Declaration'!B23" display="Back to Tasks" xr:uid="{F9CA3F73-4826-4D30-8EDF-72042D7942BC}"/>
    <hyperlink ref="J34" location="'Tasks, Summary &amp; Declaration'!B37" display="Back to Tasks" xr:uid="{9819186D-DE55-426F-9A11-07674C93B3FB}"/>
    <hyperlink ref="J50" location="'Tasks, Summary &amp; Declaration'!B51" display="Back to Tasks" xr:uid="{A2DEA831-D08E-4520-ABA0-45EDB8CDACDB}"/>
    <hyperlink ref="J66" location="'Tasks, Summary &amp; Declaration'!B65" display="Back to Tasks" xr:uid="{3FD5A769-8837-45EE-B989-6E6ECBD1549C}"/>
    <hyperlink ref="J82" location="'Tasks, Summary &amp; Declaration'!B79" display="Back to Tasks" xr:uid="{FF133E13-F17F-486A-A35B-7DA875DBBC02}"/>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2489E-D949-4268-B85A-36C2BF89121B}">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Declaration'!$B$7+(7*12)</f>
        <v>84</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84</v>
      </c>
      <c r="C8" s="150">
        <f>$G$1+1</f>
        <v>85</v>
      </c>
      <c r="D8" s="150">
        <f>$G$1+2</f>
        <v>86</v>
      </c>
      <c r="E8" s="150">
        <f>$G$1+3</f>
        <v>87</v>
      </c>
      <c r="F8" s="150">
        <f>$G$1+4</f>
        <v>88</v>
      </c>
      <c r="G8" s="151">
        <f>G1+5</f>
        <v>89</v>
      </c>
      <c r="H8" s="151">
        <f>G1+6</f>
        <v>90</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Ireland'!$B$1:$L$10,'13'!B8),"HOLIDAY",IF(B19&gt;'Tasks, Summary &amp; Declaration'!$C$9, 'Tasks, Summary &amp; Declaration'!$C$9, '13'!B19))</f>
        <v>0</v>
      </c>
      <c r="C20" s="171">
        <f>IF(COUNTIF('Holidays Ireland'!$B$1:$L$10,'13'!C8),"HOLIDAY",IF(C19&gt;'Tasks, Summary &amp; Declaration'!$C$9, 'Tasks, Summary &amp; Declaration'!$C$9, '13'!C19))</f>
        <v>0</v>
      </c>
      <c r="D20" s="171">
        <f>IF(COUNTIF('Holidays Ireland'!$B$1:$L$10,'13'!D8),"HOLIDAY",IF(D19&gt;'Tasks, Summary &amp; Declaration'!$C$9, 'Tasks, Summary &amp; Declaration'!$C$9, '13'!D19))</f>
        <v>0</v>
      </c>
      <c r="E20" s="171">
        <f>IF(COUNTIF('Holidays Ireland'!$B$1:$L$10,'13'!E8),"HOLIDAY",IF(E19&gt;'Tasks, Summary &amp; Declaration'!$C$9, 'Tasks, Summary &amp; Declaration'!$C$9, '13'!E19))</f>
        <v>0</v>
      </c>
      <c r="F20" s="171">
        <f>IF(COUNTIF('Holidays Ireland'!$B$1:$L$10,'13'!F8),"HOLIDAY",IF(F19&gt;'Tasks, Summary &amp; Declaration'!$C$9, 'Tasks, Summary &amp; Declaration'!$C$9, '13'!F19))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84</v>
      </c>
      <c r="C24" s="176">
        <f t="shared" ref="C24:H24" si="2">C8</f>
        <v>85</v>
      </c>
      <c r="D24" s="176">
        <f t="shared" si="2"/>
        <v>86</v>
      </c>
      <c r="E24" s="176">
        <f t="shared" si="2"/>
        <v>87</v>
      </c>
      <c r="F24" s="176">
        <f t="shared" si="2"/>
        <v>88</v>
      </c>
      <c r="G24" s="177">
        <f t="shared" si="2"/>
        <v>89</v>
      </c>
      <c r="H24" s="177">
        <f t="shared" si="2"/>
        <v>90</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Ireland'!$B$1:$L$10,'13'!B24),"HOLIDAY",IF(B35&gt;'Tasks, Summary &amp; Declaration'!$C$9, 'Tasks, Summary &amp; Declaration'!$C$9, '13'!B35))</f>
        <v>0</v>
      </c>
      <c r="C36" s="171">
        <f>IF(COUNTIF('Holidays Ireland'!$B$1:$L$10,'13'!C24),"HOLIDAY",IF(C35&gt;'Tasks, Summary &amp; Declaration'!$C$9, 'Tasks, Summary &amp; Declaration'!$C$9, '13'!C35))</f>
        <v>0</v>
      </c>
      <c r="D36" s="171">
        <f>IF(COUNTIF('Holidays Ireland'!$B$1:$L$10,'13'!D24),"HOLIDAY",IF(D35&gt;'Tasks, Summary &amp; Declaration'!$C$9, 'Tasks, Summary &amp; Declaration'!$C$9, '13'!D35))</f>
        <v>0</v>
      </c>
      <c r="E36" s="171">
        <f>IF(COUNTIF('Holidays Ireland'!$B$1:$L$10,'13'!E24),"HOLIDAY",IF(E35&gt;'Tasks, Summary &amp; Declaration'!$C$9, 'Tasks, Summary &amp; Declaration'!$C$9, '13'!E35))</f>
        <v>0</v>
      </c>
      <c r="F36" s="171">
        <f>IF(COUNTIF('Holidays Ireland'!$B$1:$L$10,'13'!F24),"HOLIDAY",IF(F35&gt;'Tasks, Summary &amp; Declaration'!$C$9, 'Tasks, Summary &amp; Declaration'!$C$9, '13'!F35))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84</v>
      </c>
      <c r="C40" s="176">
        <f t="shared" ref="C40:H40" si="5">C8</f>
        <v>85</v>
      </c>
      <c r="D40" s="176">
        <f t="shared" si="5"/>
        <v>86</v>
      </c>
      <c r="E40" s="176">
        <f t="shared" si="5"/>
        <v>87</v>
      </c>
      <c r="F40" s="176">
        <f t="shared" si="5"/>
        <v>88</v>
      </c>
      <c r="G40" s="177">
        <f t="shared" si="5"/>
        <v>89</v>
      </c>
      <c r="H40" s="177">
        <f t="shared" si="5"/>
        <v>90</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Ireland'!$B$1:$L$10,'13'!B40),"HOLIDAY",IF(B51&gt;'Tasks, Summary &amp; Declaration'!$C$9, 'Tasks, Summary &amp; Declaration'!$C$9, '13'!B51))</f>
        <v>0</v>
      </c>
      <c r="C52" s="171">
        <f>IF(COUNTIF('Holidays Ireland'!$B$1:$L$10,'13'!C40),"HOLIDAY",IF(C51&gt;'Tasks, Summary &amp; Declaration'!$C$9, 'Tasks, Summary &amp; Declaration'!$C$9, '13'!C51))</f>
        <v>0</v>
      </c>
      <c r="D52" s="171">
        <f>IF(COUNTIF('Holidays Ireland'!$B$1:$L$10,'13'!D40),"HOLIDAY",IF(D51&gt;'Tasks, Summary &amp; Declaration'!$C$9, 'Tasks, Summary &amp; Declaration'!$C$9, '13'!D51))</f>
        <v>0</v>
      </c>
      <c r="E52" s="171">
        <f>IF(COUNTIF('Holidays Ireland'!$B$1:$L$10,'13'!E40),"HOLIDAY",IF(E51&gt;'Tasks, Summary &amp; Declaration'!$C$9, 'Tasks, Summary &amp; Declaration'!$C$9, '13'!E51))</f>
        <v>0</v>
      </c>
      <c r="F52" s="171">
        <f>IF(COUNTIF('Holidays Ireland'!$B$1:$L$10,'13'!F40),"HOLIDAY",IF(F51&gt;'Tasks, Summary &amp; Declaration'!$C$9, 'Tasks, Summary &amp; Declaration'!$C$9, '13'!F51))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84</v>
      </c>
      <c r="C56" s="176">
        <f t="shared" ref="C56:F56" si="8">C8</f>
        <v>85</v>
      </c>
      <c r="D56" s="176">
        <f t="shared" si="8"/>
        <v>86</v>
      </c>
      <c r="E56" s="176">
        <f t="shared" si="8"/>
        <v>87</v>
      </c>
      <c r="F56" s="176">
        <f t="shared" si="8"/>
        <v>88</v>
      </c>
      <c r="G56" s="177">
        <f t="shared" ref="G56:H56" si="9">G24</f>
        <v>89</v>
      </c>
      <c r="H56" s="177">
        <f t="shared" si="9"/>
        <v>90</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Ireland'!$B$1:$L$10,'13'!B56),"HOLIDAY",IF(B67&gt;'Tasks, Summary &amp; Declaration'!$C$9, 'Tasks, Summary &amp; Declaration'!$C$9, '13'!B67))</f>
        <v>0</v>
      </c>
      <c r="C68" s="171">
        <f>IF(COUNTIF('Holidays Ireland'!$B$1:$L$10,'13'!C56),"HOLIDAY",IF(C67&gt;'Tasks, Summary &amp; Declaration'!$C$9, 'Tasks, Summary &amp; Declaration'!$C$9, '13'!C67))</f>
        <v>0</v>
      </c>
      <c r="D68" s="171">
        <f>IF(COUNTIF('Holidays Ireland'!$B$1:$L$10,'13'!D56),"HOLIDAY",IF(D67&gt;'Tasks, Summary &amp; Declaration'!$C$9, 'Tasks, Summary &amp; Declaration'!$C$9, '13'!D67))</f>
        <v>0</v>
      </c>
      <c r="E68" s="171">
        <f>IF(COUNTIF('Holidays Ireland'!$B$1:$L$10,'13'!E56),"HOLIDAY",IF(E67&gt;'Tasks, Summary &amp; Declaration'!$C$9, 'Tasks, Summary &amp; Declaration'!$C$9, '13'!E67))</f>
        <v>0</v>
      </c>
      <c r="F68" s="171">
        <f>IF(COUNTIF('Holidays Ireland'!$B$1:$L$10,'13'!F56),"HOLIDAY",IF(F67&gt;'Tasks, Summary &amp; Declaration'!$C$9, 'Tasks, Summary &amp; Declaration'!$C$9, '13'!F67))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84</v>
      </c>
      <c r="C72" s="176">
        <f t="shared" ref="C72:F72" si="12">C8</f>
        <v>85</v>
      </c>
      <c r="D72" s="176">
        <f t="shared" si="12"/>
        <v>86</v>
      </c>
      <c r="E72" s="176">
        <f t="shared" si="12"/>
        <v>87</v>
      </c>
      <c r="F72" s="176">
        <f t="shared" si="12"/>
        <v>88</v>
      </c>
      <c r="G72" s="177">
        <f t="shared" ref="G72:H72" si="13">G40</f>
        <v>89</v>
      </c>
      <c r="H72" s="177">
        <f t="shared" si="13"/>
        <v>90</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Ireland'!$B$1:$L$10,'13'!B72),"HOLIDAY",IF(B83&gt;'Tasks, Summary &amp; Declaration'!$C$9, 'Tasks, Summary &amp; Declaration'!$C$9, '13'!B83))</f>
        <v>0</v>
      </c>
      <c r="C84" s="171">
        <f>IF(COUNTIF('Holidays Ireland'!$B$1:$L$10,'13'!C72),"HOLIDAY",IF(C83&gt;'Tasks, Summary &amp; Declaration'!$C$9, 'Tasks, Summary &amp; Declaration'!$C$9, '13'!C83))</f>
        <v>0</v>
      </c>
      <c r="D84" s="171">
        <f>IF(COUNTIF('Holidays Ireland'!$B$1:$L$10,'13'!D72),"HOLIDAY",IF(D83&gt;'Tasks, Summary &amp; Declaration'!$C$9, 'Tasks, Summary &amp; Declaration'!$C$9, '13'!D83))</f>
        <v>0</v>
      </c>
      <c r="E84" s="171">
        <f>IF(COUNTIF('Holidays Ireland'!$B$1:$L$10,'13'!E72),"HOLIDAY",IF(E83&gt;'Tasks, Summary &amp; Declaration'!$C$9, 'Tasks, Summary &amp; Declaration'!$C$9, '13'!E83))</f>
        <v>0</v>
      </c>
      <c r="F84" s="171">
        <f>IF(COUNTIF('Holidays Ireland'!$B$1:$L$10,'13'!F72),"HOLIDAY",IF(F83&gt;'Tasks, Summary &amp; Declaration'!$C$9, 'Tasks, Summary &amp; Declaration'!$C$9, '13'!F83))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sxiyz4UiIME4o19LuhaQHBl/8eqLq10SG9Zy7xvqsm0u4Kp5EW84502k17Pn42km5CDkz3WOvq/jU2bF3vLh4w==" saltValue="fgpcEupB3UvY+RVWOgp3Gw=="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204" priority="3">
      <formula>LEN(TRIM(B4))&gt;0</formula>
    </cfRule>
  </conditionalFormatting>
  <conditionalFormatting sqref="C4">
    <cfRule type="notContainsBlanks" dxfId="203" priority="2">
      <formula>LEN(TRIM(C4))&gt;0</formula>
    </cfRule>
  </conditionalFormatting>
  <conditionalFormatting sqref="D4">
    <cfRule type="notContainsBlanks" dxfId="202" priority="7">
      <formula>LEN(TRIM(D4))&gt;0</formula>
    </cfRule>
  </conditionalFormatting>
  <conditionalFormatting sqref="E4">
    <cfRule type="notContainsBlanks" dxfId="201" priority="6">
      <formula>LEN(TRIM(E4))&gt;0</formula>
    </cfRule>
  </conditionalFormatting>
  <conditionalFormatting sqref="F4">
    <cfRule type="notContainsBlanks" dxfId="200" priority="1">
      <formula>LEN(TRIM(F4))&gt;0</formula>
    </cfRule>
  </conditionalFormatting>
  <hyperlinks>
    <hyperlink ref="B4" location="'1'!B9" display="'1'!B9" xr:uid="{F7FB1FEF-388A-4225-9713-4B06F9F32EC9}"/>
    <hyperlink ref="C4" location="'1'!B25" display="'1'!B25" xr:uid="{149137D3-C844-4D1D-A455-B245E088BD06}"/>
    <hyperlink ref="D4" location="'1'!B41" display="'1'!B41" xr:uid="{11FE19AC-6287-4391-ADDF-B3EE7460BDEE}"/>
    <hyperlink ref="E4" location="'1'!B57" display="'1'!B57" xr:uid="{5D8CED27-C384-42CC-AC85-EF06F116A18D}"/>
    <hyperlink ref="F4" location="'1'!B73" display="'1'!B73" xr:uid="{65FAB1A4-8E72-412E-802F-25C0D640B6D7}"/>
    <hyperlink ref="J18" location="'Tasks, Summary &amp; Declaration'!B23" display="Back to Tasks" xr:uid="{0855F995-2CCD-4DEC-97F2-CB30709973E3}"/>
    <hyperlink ref="J34" location="'Tasks, Summary &amp; Declaration'!B37" display="Back to Tasks" xr:uid="{59600EDF-0205-4521-AE07-2E29FF95B6DF}"/>
    <hyperlink ref="J50" location="'Tasks, Summary &amp; Declaration'!B51" display="Back to Tasks" xr:uid="{F0E8704B-9273-41A4-8243-30E9ABD54471}"/>
    <hyperlink ref="J66" location="'Tasks, Summary &amp; Declaration'!B65" display="Back to Tasks" xr:uid="{BB7E6712-F26A-4C74-9F61-71EE6A908A7D}"/>
    <hyperlink ref="J82" location="'Tasks, Summary &amp; Declaration'!B79" display="Back to Tasks" xr:uid="{A1C05A66-6DEE-474A-BC81-CDD3DC85E557}"/>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D93CA-DEA4-42B8-A361-75C9D7FB1F2A}">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Declaration'!$B$7+(7*13)</f>
        <v>91</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91</v>
      </c>
      <c r="C8" s="150">
        <f>$G$1+1</f>
        <v>92</v>
      </c>
      <c r="D8" s="150">
        <f>$G$1+2</f>
        <v>93</v>
      </c>
      <c r="E8" s="150">
        <f>$G$1+3</f>
        <v>94</v>
      </c>
      <c r="F8" s="150">
        <f>$G$1+4</f>
        <v>95</v>
      </c>
      <c r="G8" s="151">
        <f>G1+5</f>
        <v>96</v>
      </c>
      <c r="H8" s="151">
        <f>G1+6</f>
        <v>97</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Ireland'!$B$1:$L$10,'14'!B8),"HOLIDAY",IF(B19&gt;'Tasks, Summary &amp; Declaration'!$C$9, 'Tasks, Summary &amp; Declaration'!$C$9, '14'!B19))</f>
        <v>0</v>
      </c>
      <c r="C20" s="171">
        <f>IF(COUNTIF('Holidays Ireland'!$B$1:$L$10,'14'!C8),"HOLIDAY",IF(C19&gt;'Tasks, Summary &amp; Declaration'!$C$9, 'Tasks, Summary &amp; Declaration'!$C$9, '14'!C19))</f>
        <v>0</v>
      </c>
      <c r="D20" s="171">
        <f>IF(COUNTIF('Holidays Ireland'!$B$1:$L$10,'14'!D8),"HOLIDAY",IF(D19&gt;'Tasks, Summary &amp; Declaration'!$C$9, 'Tasks, Summary &amp; Declaration'!$C$9, '14'!D19))</f>
        <v>0</v>
      </c>
      <c r="E20" s="171">
        <f>IF(COUNTIF('Holidays Ireland'!$B$1:$L$10,'14'!E8),"HOLIDAY",IF(E19&gt;'Tasks, Summary &amp; Declaration'!$C$9, 'Tasks, Summary &amp; Declaration'!$C$9, '14'!E19))</f>
        <v>0</v>
      </c>
      <c r="F20" s="171">
        <f>IF(COUNTIF('Holidays Ireland'!$B$1:$L$10,'14'!F8),"HOLIDAY",IF(F19&gt;'Tasks, Summary &amp; Declaration'!$C$9, 'Tasks, Summary &amp; Declaration'!$C$9, '14'!F19))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91</v>
      </c>
      <c r="C24" s="176">
        <f t="shared" ref="C24:H24" si="2">C8</f>
        <v>92</v>
      </c>
      <c r="D24" s="176">
        <f t="shared" si="2"/>
        <v>93</v>
      </c>
      <c r="E24" s="176">
        <f t="shared" si="2"/>
        <v>94</v>
      </c>
      <c r="F24" s="176">
        <f t="shared" si="2"/>
        <v>95</v>
      </c>
      <c r="G24" s="177">
        <f t="shared" si="2"/>
        <v>96</v>
      </c>
      <c r="H24" s="177">
        <f t="shared" si="2"/>
        <v>97</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Ireland'!$B$1:$L$10,'14'!B24),"HOLIDAY",IF(B35&gt;'Tasks, Summary &amp; Declaration'!$C$9, 'Tasks, Summary &amp; Declaration'!$C$9, '14'!B35))</f>
        <v>0</v>
      </c>
      <c r="C36" s="171">
        <f>IF(COUNTIF('Holidays Ireland'!$B$1:$L$10,'14'!C24),"HOLIDAY",IF(C35&gt;'Tasks, Summary &amp; Declaration'!$C$9, 'Tasks, Summary &amp; Declaration'!$C$9, '14'!C35))</f>
        <v>0</v>
      </c>
      <c r="D36" s="171">
        <f>IF(COUNTIF('Holidays Ireland'!$B$1:$L$10,'14'!D24),"HOLIDAY",IF(D35&gt;'Tasks, Summary &amp; Declaration'!$C$9, 'Tasks, Summary &amp; Declaration'!$C$9, '14'!D35))</f>
        <v>0</v>
      </c>
      <c r="E36" s="171">
        <f>IF(COUNTIF('Holidays Ireland'!$B$1:$L$10,'14'!E24),"HOLIDAY",IF(E35&gt;'Tasks, Summary &amp; Declaration'!$C$9, 'Tasks, Summary &amp; Declaration'!$C$9, '14'!E35))</f>
        <v>0</v>
      </c>
      <c r="F36" s="171">
        <f>IF(COUNTIF('Holidays Ireland'!$B$1:$L$10,'14'!F24),"HOLIDAY",IF(F35&gt;'Tasks, Summary &amp; Declaration'!$C$9, 'Tasks, Summary &amp; Declaration'!$C$9, '14'!F35))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91</v>
      </c>
      <c r="C40" s="176">
        <f t="shared" ref="C40:H40" si="5">C8</f>
        <v>92</v>
      </c>
      <c r="D40" s="176">
        <f t="shared" si="5"/>
        <v>93</v>
      </c>
      <c r="E40" s="176">
        <f t="shared" si="5"/>
        <v>94</v>
      </c>
      <c r="F40" s="176">
        <f t="shared" si="5"/>
        <v>95</v>
      </c>
      <c r="G40" s="177">
        <f t="shared" si="5"/>
        <v>96</v>
      </c>
      <c r="H40" s="177">
        <f t="shared" si="5"/>
        <v>97</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Ireland'!$B$1:$L$10,'14'!B40),"HOLIDAY",IF(B51&gt;'Tasks, Summary &amp; Declaration'!$C$9, 'Tasks, Summary &amp; Declaration'!$C$9, '14'!B51))</f>
        <v>0</v>
      </c>
      <c r="C52" s="171">
        <f>IF(COUNTIF('Holidays Ireland'!$B$1:$L$10,'14'!C40),"HOLIDAY",IF(C51&gt;'Tasks, Summary &amp; Declaration'!$C$9, 'Tasks, Summary &amp; Declaration'!$C$9, '14'!C51))</f>
        <v>0</v>
      </c>
      <c r="D52" s="171">
        <f>IF(COUNTIF('Holidays Ireland'!$B$1:$L$10,'14'!D40),"HOLIDAY",IF(D51&gt;'Tasks, Summary &amp; Declaration'!$C$9, 'Tasks, Summary &amp; Declaration'!$C$9, '14'!D51))</f>
        <v>0</v>
      </c>
      <c r="E52" s="171">
        <f>IF(COUNTIF('Holidays Ireland'!$B$1:$L$10,'14'!E40),"HOLIDAY",IF(E51&gt;'Tasks, Summary &amp; Declaration'!$C$9, 'Tasks, Summary &amp; Declaration'!$C$9, '14'!E51))</f>
        <v>0</v>
      </c>
      <c r="F52" s="171">
        <f>IF(COUNTIF('Holidays Ireland'!$B$1:$L$10,'14'!F40),"HOLIDAY",IF(F51&gt;'Tasks, Summary &amp; Declaration'!$C$9, 'Tasks, Summary &amp; Declaration'!$C$9, '14'!F51))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91</v>
      </c>
      <c r="C56" s="176">
        <f t="shared" ref="C56:F56" si="8">C8</f>
        <v>92</v>
      </c>
      <c r="D56" s="176">
        <f t="shared" si="8"/>
        <v>93</v>
      </c>
      <c r="E56" s="176">
        <f t="shared" si="8"/>
        <v>94</v>
      </c>
      <c r="F56" s="176">
        <f t="shared" si="8"/>
        <v>95</v>
      </c>
      <c r="G56" s="177">
        <f t="shared" ref="G56:H56" si="9">G24</f>
        <v>96</v>
      </c>
      <c r="H56" s="177">
        <f t="shared" si="9"/>
        <v>97</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Ireland'!$B$1:$L$10,'14'!B56),"HOLIDAY",IF(B67&gt;'Tasks, Summary &amp; Declaration'!$C$9, 'Tasks, Summary &amp; Declaration'!$C$9, '14'!B67))</f>
        <v>0</v>
      </c>
      <c r="C68" s="171">
        <f>IF(COUNTIF('Holidays Ireland'!$B$1:$L$10,'14'!C56),"HOLIDAY",IF(C67&gt;'Tasks, Summary &amp; Declaration'!$C$9, 'Tasks, Summary &amp; Declaration'!$C$9, '14'!C67))</f>
        <v>0</v>
      </c>
      <c r="D68" s="171">
        <f>IF(COUNTIF('Holidays Ireland'!$B$1:$L$10,'14'!D56),"HOLIDAY",IF(D67&gt;'Tasks, Summary &amp; Declaration'!$C$9, 'Tasks, Summary &amp; Declaration'!$C$9, '14'!D67))</f>
        <v>0</v>
      </c>
      <c r="E68" s="171">
        <f>IF(COUNTIF('Holidays Ireland'!$B$1:$L$10,'14'!E56),"HOLIDAY",IF(E67&gt;'Tasks, Summary &amp; Declaration'!$C$9, 'Tasks, Summary &amp; Declaration'!$C$9, '14'!E67))</f>
        <v>0</v>
      </c>
      <c r="F68" s="171">
        <f>IF(COUNTIF('Holidays Ireland'!$B$1:$L$10,'14'!F56),"HOLIDAY",IF(F67&gt;'Tasks, Summary &amp; Declaration'!$C$9, 'Tasks, Summary &amp; Declaration'!$C$9, '14'!F67))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91</v>
      </c>
      <c r="C72" s="176">
        <f t="shared" ref="C72:F72" si="12">C8</f>
        <v>92</v>
      </c>
      <c r="D72" s="176">
        <f t="shared" si="12"/>
        <v>93</v>
      </c>
      <c r="E72" s="176">
        <f t="shared" si="12"/>
        <v>94</v>
      </c>
      <c r="F72" s="176">
        <f t="shared" si="12"/>
        <v>95</v>
      </c>
      <c r="G72" s="177">
        <f t="shared" ref="G72:H72" si="13">G40</f>
        <v>96</v>
      </c>
      <c r="H72" s="177">
        <f t="shared" si="13"/>
        <v>97</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Ireland'!$B$1:$L$10,'14'!B72),"HOLIDAY",IF(B83&gt;'Tasks, Summary &amp; Declaration'!$C$9, 'Tasks, Summary &amp; Declaration'!$C$9, '14'!B83))</f>
        <v>0</v>
      </c>
      <c r="C84" s="171">
        <f>IF(COUNTIF('Holidays Ireland'!$B$1:$L$10,'14'!C72),"HOLIDAY",IF(C83&gt;'Tasks, Summary &amp; Declaration'!$C$9, 'Tasks, Summary &amp; Declaration'!$C$9, '14'!C83))</f>
        <v>0</v>
      </c>
      <c r="D84" s="171">
        <f>IF(COUNTIF('Holidays Ireland'!$B$1:$L$10,'14'!D72),"HOLIDAY",IF(D83&gt;'Tasks, Summary &amp; Declaration'!$C$9, 'Tasks, Summary &amp; Declaration'!$C$9, '14'!D83))</f>
        <v>0</v>
      </c>
      <c r="E84" s="171">
        <f>IF(COUNTIF('Holidays Ireland'!$B$1:$L$10,'14'!E72),"HOLIDAY",IF(E83&gt;'Tasks, Summary &amp; Declaration'!$C$9, 'Tasks, Summary &amp; Declaration'!$C$9, '14'!E83))</f>
        <v>0</v>
      </c>
      <c r="F84" s="171">
        <f>IF(COUNTIF('Holidays Ireland'!$B$1:$L$10,'14'!F72),"HOLIDAY",IF(F83&gt;'Tasks, Summary &amp; Declaration'!$C$9, 'Tasks, Summary &amp; Declaration'!$C$9, '14'!F83))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cNdsGAZN9R/4Fl2AD1LsusOLxdvqZK7TFNNyeqz38ekizcGJ5/Pt6xO5aWIXsfNoNjW/E5heCJ5xYrmjfG8RQg==" saltValue="nCsBu8lr7uhFwQiaqLvrYA=="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199" priority="3">
      <formula>LEN(TRIM(B4))&gt;0</formula>
    </cfRule>
  </conditionalFormatting>
  <conditionalFormatting sqref="C4">
    <cfRule type="notContainsBlanks" dxfId="198" priority="2">
      <formula>LEN(TRIM(C4))&gt;0</formula>
    </cfRule>
  </conditionalFormatting>
  <conditionalFormatting sqref="D4">
    <cfRule type="notContainsBlanks" dxfId="197" priority="7">
      <formula>LEN(TRIM(D4))&gt;0</formula>
    </cfRule>
  </conditionalFormatting>
  <conditionalFormatting sqref="E4">
    <cfRule type="notContainsBlanks" dxfId="196" priority="6">
      <formula>LEN(TRIM(E4))&gt;0</formula>
    </cfRule>
  </conditionalFormatting>
  <conditionalFormatting sqref="F4">
    <cfRule type="notContainsBlanks" dxfId="195" priority="1">
      <formula>LEN(TRIM(F4))&gt;0</formula>
    </cfRule>
  </conditionalFormatting>
  <hyperlinks>
    <hyperlink ref="B4" location="'1'!B9" display="'1'!B9" xr:uid="{EEFE11EF-7A05-4BAF-B8A4-8270C25A55F4}"/>
    <hyperlink ref="C4" location="'1'!B25" display="'1'!B25" xr:uid="{E2113CF2-7574-427C-84A6-472E4139F54A}"/>
    <hyperlink ref="D4" location="'1'!B41" display="'1'!B41" xr:uid="{445FDA40-2218-4768-8ABF-B22548A67A5D}"/>
    <hyperlink ref="E4" location="'1'!B57" display="'1'!B57" xr:uid="{78C596DF-B03B-48B9-AF76-C9B2C1DF9CB9}"/>
    <hyperlink ref="F4" location="'1'!B73" display="'1'!B73" xr:uid="{000612A8-4094-4980-9B6A-E9E8DB209EC1}"/>
    <hyperlink ref="J18" location="'Tasks, Summary &amp; Declaration'!B23" display="Back to Tasks" xr:uid="{845EBBFD-84CB-4CC1-99FB-EEB957A58FA7}"/>
    <hyperlink ref="J34" location="'Tasks, Summary &amp; Declaration'!B37" display="Back to Tasks" xr:uid="{A3049A15-81AD-41D2-8522-B3FF6FD79727}"/>
    <hyperlink ref="J50" location="'Tasks, Summary &amp; Declaration'!B51" display="Back to Tasks" xr:uid="{172BFC22-950F-440E-B48E-DF8CF1CC96AD}"/>
    <hyperlink ref="J66" location="'Tasks, Summary &amp; Declaration'!B65" display="Back to Tasks" xr:uid="{05C7172E-6A5D-4549-9AC0-55F2BDF41ED9}"/>
    <hyperlink ref="J82" location="'Tasks, Summary &amp; Declaration'!B79" display="Back to Tasks" xr:uid="{756CB7E6-F353-4AB5-B063-EE6B1B6F1AA3}"/>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8999A-4842-4A94-BCFA-630F9298A189}">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Declaration'!$B$7+(7*14)</f>
        <v>98</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98</v>
      </c>
      <c r="C8" s="150">
        <f>$G$1+1</f>
        <v>99</v>
      </c>
      <c r="D8" s="150">
        <f>$G$1+2</f>
        <v>100</v>
      </c>
      <c r="E8" s="150">
        <f>$G$1+3</f>
        <v>101</v>
      </c>
      <c r="F8" s="150">
        <f>$G$1+4</f>
        <v>102</v>
      </c>
      <c r="G8" s="151">
        <f>G1+5</f>
        <v>103</v>
      </c>
      <c r="H8" s="151">
        <f>G1+6</f>
        <v>104</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Ireland'!$B$1:$L$10,'15'!B8),"HOLIDAY",IF(B19&gt;'Tasks, Summary &amp; Declaration'!$C$9, 'Tasks, Summary &amp; Declaration'!$C$9, '15'!B19))</f>
        <v>0</v>
      </c>
      <c r="C20" s="171">
        <f>IF(COUNTIF('Holidays Ireland'!$B$1:$L$10,'15'!C8),"HOLIDAY",IF(C19&gt;'Tasks, Summary &amp; Declaration'!$C$9, 'Tasks, Summary &amp; Declaration'!$C$9, '15'!C19))</f>
        <v>0</v>
      </c>
      <c r="D20" s="171">
        <f>IF(COUNTIF('Holidays Ireland'!$B$1:$L$10,'15'!D8),"HOLIDAY",IF(D19&gt;'Tasks, Summary &amp; Declaration'!$C$9, 'Tasks, Summary &amp; Declaration'!$C$9, '15'!D19))</f>
        <v>0</v>
      </c>
      <c r="E20" s="171">
        <f>IF(COUNTIF('Holidays Ireland'!$B$1:$L$10,'15'!E8),"HOLIDAY",IF(E19&gt;'Tasks, Summary &amp; Declaration'!$C$9, 'Tasks, Summary &amp; Declaration'!$C$9, '15'!E19))</f>
        <v>0</v>
      </c>
      <c r="F20" s="171">
        <f>IF(COUNTIF('Holidays Ireland'!$B$1:$L$10,'15'!F8),"HOLIDAY",IF(F19&gt;'Tasks, Summary &amp; Declaration'!$C$9, 'Tasks, Summary &amp; Declaration'!$C$9, '15'!F19))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98</v>
      </c>
      <c r="C24" s="176">
        <f t="shared" ref="C24:H24" si="2">C8</f>
        <v>99</v>
      </c>
      <c r="D24" s="176">
        <f t="shared" si="2"/>
        <v>100</v>
      </c>
      <c r="E24" s="176">
        <f t="shared" si="2"/>
        <v>101</v>
      </c>
      <c r="F24" s="176">
        <f t="shared" si="2"/>
        <v>102</v>
      </c>
      <c r="G24" s="177">
        <f t="shared" si="2"/>
        <v>103</v>
      </c>
      <c r="H24" s="177">
        <f t="shared" si="2"/>
        <v>104</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Ireland'!$B$1:$L$10,'15'!B24),"HOLIDAY",IF(B35&gt;'Tasks, Summary &amp; Declaration'!$C$9, 'Tasks, Summary &amp; Declaration'!$C$9, '15'!B35))</f>
        <v>0</v>
      </c>
      <c r="C36" s="171">
        <f>IF(COUNTIF('Holidays Ireland'!$B$1:$L$10,'15'!C24),"HOLIDAY",IF(C35&gt;'Tasks, Summary &amp; Declaration'!$C$9, 'Tasks, Summary &amp; Declaration'!$C$9, '15'!C35))</f>
        <v>0</v>
      </c>
      <c r="D36" s="171">
        <f>IF(COUNTIF('Holidays Ireland'!$B$1:$L$10,'15'!D24),"HOLIDAY",IF(D35&gt;'Tasks, Summary &amp; Declaration'!$C$9, 'Tasks, Summary &amp; Declaration'!$C$9, '15'!D35))</f>
        <v>0</v>
      </c>
      <c r="E36" s="171">
        <f>IF(COUNTIF('Holidays Ireland'!$B$1:$L$10,'15'!E24),"HOLIDAY",IF(E35&gt;'Tasks, Summary &amp; Declaration'!$C$9, 'Tasks, Summary &amp; Declaration'!$C$9, '15'!E35))</f>
        <v>0</v>
      </c>
      <c r="F36" s="171">
        <f>IF(COUNTIF('Holidays Ireland'!$B$1:$L$10,'15'!F24),"HOLIDAY",IF(F35&gt;'Tasks, Summary &amp; Declaration'!$C$9, 'Tasks, Summary &amp; Declaration'!$C$9, '15'!F35))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98</v>
      </c>
      <c r="C40" s="176">
        <f t="shared" ref="C40:H40" si="5">C8</f>
        <v>99</v>
      </c>
      <c r="D40" s="176">
        <f t="shared" si="5"/>
        <v>100</v>
      </c>
      <c r="E40" s="176">
        <f t="shared" si="5"/>
        <v>101</v>
      </c>
      <c r="F40" s="176">
        <f t="shared" si="5"/>
        <v>102</v>
      </c>
      <c r="G40" s="177">
        <f t="shared" si="5"/>
        <v>103</v>
      </c>
      <c r="H40" s="177">
        <f t="shared" si="5"/>
        <v>104</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Ireland'!$B$1:$L$10,'15'!B40),"HOLIDAY",IF(B51&gt;'Tasks, Summary &amp; Declaration'!$C$9, 'Tasks, Summary &amp; Declaration'!$C$9, '15'!B51))</f>
        <v>0</v>
      </c>
      <c r="C52" s="171">
        <f>IF(COUNTIF('Holidays Ireland'!$B$1:$L$10,'15'!C40),"HOLIDAY",IF(C51&gt;'Tasks, Summary &amp; Declaration'!$C$9, 'Tasks, Summary &amp; Declaration'!$C$9, '15'!C51))</f>
        <v>0</v>
      </c>
      <c r="D52" s="171">
        <f>IF(COUNTIF('Holidays Ireland'!$B$1:$L$10,'15'!D40),"HOLIDAY",IF(D51&gt;'Tasks, Summary &amp; Declaration'!$C$9, 'Tasks, Summary &amp; Declaration'!$C$9, '15'!D51))</f>
        <v>0</v>
      </c>
      <c r="E52" s="171">
        <f>IF(COUNTIF('Holidays Ireland'!$B$1:$L$10,'15'!E40),"HOLIDAY",IF(E51&gt;'Tasks, Summary &amp; Declaration'!$C$9, 'Tasks, Summary &amp; Declaration'!$C$9, '15'!E51))</f>
        <v>0</v>
      </c>
      <c r="F52" s="171">
        <f>IF(COUNTIF('Holidays Ireland'!$B$1:$L$10,'15'!F40),"HOLIDAY",IF(F51&gt;'Tasks, Summary &amp; Declaration'!$C$9, 'Tasks, Summary &amp; Declaration'!$C$9, '15'!F51))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98</v>
      </c>
      <c r="C56" s="176">
        <f t="shared" ref="C56:F56" si="8">C8</f>
        <v>99</v>
      </c>
      <c r="D56" s="176">
        <f t="shared" si="8"/>
        <v>100</v>
      </c>
      <c r="E56" s="176">
        <f t="shared" si="8"/>
        <v>101</v>
      </c>
      <c r="F56" s="176">
        <f t="shared" si="8"/>
        <v>102</v>
      </c>
      <c r="G56" s="177">
        <f t="shared" ref="G56:H56" si="9">G24</f>
        <v>103</v>
      </c>
      <c r="H56" s="177">
        <f t="shared" si="9"/>
        <v>104</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Ireland'!$B$1:$L$10,'15'!B56),"HOLIDAY",IF(B67&gt;'Tasks, Summary &amp; Declaration'!$C$9, 'Tasks, Summary &amp; Declaration'!$C$9, '15'!B67))</f>
        <v>0</v>
      </c>
      <c r="C68" s="171">
        <f>IF(COUNTIF('Holidays Ireland'!$B$1:$L$10,'15'!C56),"HOLIDAY",IF(C67&gt;'Tasks, Summary &amp; Declaration'!$C$9, 'Tasks, Summary &amp; Declaration'!$C$9, '15'!C67))</f>
        <v>0</v>
      </c>
      <c r="D68" s="171">
        <f>IF(COUNTIF('Holidays Ireland'!$B$1:$L$10,'15'!D56),"HOLIDAY",IF(D67&gt;'Tasks, Summary &amp; Declaration'!$C$9, 'Tasks, Summary &amp; Declaration'!$C$9, '15'!D67))</f>
        <v>0</v>
      </c>
      <c r="E68" s="171">
        <f>IF(COUNTIF('Holidays Ireland'!$B$1:$L$10,'15'!E56),"HOLIDAY",IF(E67&gt;'Tasks, Summary &amp; Declaration'!$C$9, 'Tasks, Summary &amp; Declaration'!$C$9, '15'!E67))</f>
        <v>0</v>
      </c>
      <c r="F68" s="171">
        <f>IF(COUNTIF('Holidays Ireland'!$B$1:$L$10,'15'!F56),"HOLIDAY",IF(F67&gt;'Tasks, Summary &amp; Declaration'!$C$9, 'Tasks, Summary &amp; Declaration'!$C$9, '15'!F67))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98</v>
      </c>
      <c r="C72" s="176">
        <f t="shared" ref="C72:F72" si="12">C8</f>
        <v>99</v>
      </c>
      <c r="D72" s="176">
        <f t="shared" si="12"/>
        <v>100</v>
      </c>
      <c r="E72" s="176">
        <f t="shared" si="12"/>
        <v>101</v>
      </c>
      <c r="F72" s="176">
        <f t="shared" si="12"/>
        <v>102</v>
      </c>
      <c r="G72" s="177">
        <f t="shared" ref="G72:H72" si="13">G40</f>
        <v>103</v>
      </c>
      <c r="H72" s="177">
        <f t="shared" si="13"/>
        <v>104</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Ireland'!$B$1:$L$10,'15'!B72),"HOLIDAY",IF(B83&gt;'Tasks, Summary &amp; Declaration'!$C$9, 'Tasks, Summary &amp; Declaration'!$C$9, '15'!B83))</f>
        <v>0</v>
      </c>
      <c r="C84" s="171">
        <f>IF(COUNTIF('Holidays Ireland'!$B$1:$L$10,'15'!C72),"HOLIDAY",IF(C83&gt;'Tasks, Summary &amp; Declaration'!$C$9, 'Tasks, Summary &amp; Declaration'!$C$9, '15'!C83))</f>
        <v>0</v>
      </c>
      <c r="D84" s="171">
        <f>IF(COUNTIF('Holidays Ireland'!$B$1:$L$10,'15'!D72),"HOLIDAY",IF(D83&gt;'Tasks, Summary &amp; Declaration'!$C$9, 'Tasks, Summary &amp; Declaration'!$C$9, '15'!D83))</f>
        <v>0</v>
      </c>
      <c r="E84" s="171">
        <f>IF(COUNTIF('Holidays Ireland'!$B$1:$L$10,'15'!E72),"HOLIDAY",IF(E83&gt;'Tasks, Summary &amp; Declaration'!$C$9, 'Tasks, Summary &amp; Declaration'!$C$9, '15'!E83))</f>
        <v>0</v>
      </c>
      <c r="F84" s="171">
        <f>IF(COUNTIF('Holidays Ireland'!$B$1:$L$10,'15'!F72),"HOLIDAY",IF(F83&gt;'Tasks, Summary &amp; Declaration'!$C$9, 'Tasks, Summary &amp; Declaration'!$C$9, '15'!F83))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hAOgnAGtNTTy+Kykn7BbWV8ZcvXYQIKRYcJZpbalZo5QZZUfyl9Voio0PuAHl8JIArznEYutLvlcm/9UDh7l4A==" saltValue="VlFoiRgEdMrYvQWDulU3tQ=="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194" priority="3">
      <formula>LEN(TRIM(B4))&gt;0</formula>
    </cfRule>
  </conditionalFormatting>
  <conditionalFormatting sqref="C4">
    <cfRule type="notContainsBlanks" dxfId="193" priority="2">
      <formula>LEN(TRIM(C4))&gt;0</formula>
    </cfRule>
  </conditionalFormatting>
  <conditionalFormatting sqref="D4">
    <cfRule type="notContainsBlanks" dxfId="192" priority="7">
      <formula>LEN(TRIM(D4))&gt;0</formula>
    </cfRule>
  </conditionalFormatting>
  <conditionalFormatting sqref="E4">
    <cfRule type="notContainsBlanks" dxfId="191" priority="6">
      <formula>LEN(TRIM(E4))&gt;0</formula>
    </cfRule>
  </conditionalFormatting>
  <conditionalFormatting sqref="F4">
    <cfRule type="notContainsBlanks" dxfId="190" priority="1">
      <formula>LEN(TRIM(F4))&gt;0</formula>
    </cfRule>
  </conditionalFormatting>
  <hyperlinks>
    <hyperlink ref="B4" location="'1'!B9" display="'1'!B9" xr:uid="{FF37D92A-CD92-4324-97F1-9D035497F471}"/>
    <hyperlink ref="C4" location="'1'!B25" display="'1'!B25" xr:uid="{1B297D5D-2664-4E39-A217-0EAFDBB23C74}"/>
    <hyperlink ref="D4" location="'1'!B41" display="'1'!B41" xr:uid="{91BC9747-317B-444F-9D78-336497FA7447}"/>
    <hyperlink ref="E4" location="'1'!B57" display="'1'!B57" xr:uid="{BFEC7C00-6BC6-4D56-9FA1-384FFA063767}"/>
    <hyperlink ref="F4" location="'1'!B73" display="'1'!B73" xr:uid="{CCD7617F-2F31-4176-8E14-332CB6A0A7B9}"/>
    <hyperlink ref="J18" location="'Tasks, Summary &amp; Declaration'!B23" display="Back to Tasks" xr:uid="{9D125F31-F0D4-4E3E-86C4-E08C29C2F71E}"/>
    <hyperlink ref="J34" location="'Tasks, Summary &amp; Declaration'!B37" display="Back to Tasks" xr:uid="{06509EDD-86F2-4BB1-8A28-E40BFA98C46F}"/>
    <hyperlink ref="J50" location="'Tasks, Summary &amp; Declaration'!B51" display="Back to Tasks" xr:uid="{5F324A20-F7D3-4B5E-A8D0-C9D81540F9A0}"/>
    <hyperlink ref="J66" location="'Tasks, Summary &amp; Declaration'!B65" display="Back to Tasks" xr:uid="{4B5A6BD0-9DB1-411E-92EE-D0A7EB06486F}"/>
    <hyperlink ref="J82" location="'Tasks, Summary &amp; Declaration'!B79" display="Back to Tasks" xr:uid="{1D9B8403-596E-43C3-8F68-F45A17AD4563}"/>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95E99-856A-43A1-AC8A-ECCAEDF4838A}">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Declaration'!$B$7+(7*15)</f>
        <v>105</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105</v>
      </c>
      <c r="C8" s="150">
        <f>$G$1+1</f>
        <v>106</v>
      </c>
      <c r="D8" s="150">
        <f>$G$1+2</f>
        <v>107</v>
      </c>
      <c r="E8" s="150">
        <f>$G$1+3</f>
        <v>108</v>
      </c>
      <c r="F8" s="150">
        <f>$G$1+4</f>
        <v>109</v>
      </c>
      <c r="G8" s="151">
        <f>G1+5</f>
        <v>110</v>
      </c>
      <c r="H8" s="151">
        <f>G1+6</f>
        <v>111</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Ireland'!$B$1:$L$10,'16'!B8),"HOLIDAY",IF(B19&gt;'Tasks, Summary &amp; Declaration'!$C$9, 'Tasks, Summary &amp; Declaration'!$C$9, '16'!B19))</f>
        <v>0</v>
      </c>
      <c r="C20" s="171">
        <f>IF(COUNTIF('Holidays Ireland'!$B$1:$L$10,'16'!C8),"HOLIDAY",IF(C19&gt;'Tasks, Summary &amp; Declaration'!$C$9, 'Tasks, Summary &amp; Declaration'!$C$9, '16'!C19))</f>
        <v>0</v>
      </c>
      <c r="D20" s="171">
        <f>IF(COUNTIF('Holidays Ireland'!$B$1:$L$10,'16'!D8),"HOLIDAY",IF(D19&gt;'Tasks, Summary &amp; Declaration'!$C$9, 'Tasks, Summary &amp; Declaration'!$C$9, '16'!D19))</f>
        <v>0</v>
      </c>
      <c r="E20" s="171">
        <f>IF(COUNTIF('Holidays Ireland'!$B$1:$L$10,'16'!E8),"HOLIDAY",IF(E19&gt;'Tasks, Summary &amp; Declaration'!$C$9, 'Tasks, Summary &amp; Declaration'!$C$9, '16'!E19))</f>
        <v>0</v>
      </c>
      <c r="F20" s="171">
        <f>IF(COUNTIF('Holidays Ireland'!$B$1:$L$10,'16'!F8),"HOLIDAY",IF(F19&gt;'Tasks, Summary &amp; Declaration'!$C$9, 'Tasks, Summary &amp; Declaration'!$C$9, '16'!F19))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105</v>
      </c>
      <c r="C24" s="176">
        <f t="shared" ref="C24:H24" si="2">C8</f>
        <v>106</v>
      </c>
      <c r="D24" s="176">
        <f t="shared" si="2"/>
        <v>107</v>
      </c>
      <c r="E24" s="176">
        <f t="shared" si="2"/>
        <v>108</v>
      </c>
      <c r="F24" s="176">
        <f t="shared" si="2"/>
        <v>109</v>
      </c>
      <c r="G24" s="177">
        <f t="shared" si="2"/>
        <v>110</v>
      </c>
      <c r="H24" s="177">
        <f t="shared" si="2"/>
        <v>111</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Ireland'!$B$1:$L$10,'16'!B24),"HOLIDAY",IF(B35&gt;'Tasks, Summary &amp; Declaration'!$C$9, 'Tasks, Summary &amp; Declaration'!$C$9, '16'!B35))</f>
        <v>0</v>
      </c>
      <c r="C36" s="171">
        <f>IF(COUNTIF('Holidays Ireland'!$B$1:$L$10,'16'!C24),"HOLIDAY",IF(C35&gt;'Tasks, Summary &amp; Declaration'!$C$9, 'Tasks, Summary &amp; Declaration'!$C$9, '16'!C35))</f>
        <v>0</v>
      </c>
      <c r="D36" s="171">
        <f>IF(COUNTIF('Holidays Ireland'!$B$1:$L$10,'16'!D24),"HOLIDAY",IF(D35&gt;'Tasks, Summary &amp; Declaration'!$C$9, 'Tasks, Summary &amp; Declaration'!$C$9, '16'!D35))</f>
        <v>0</v>
      </c>
      <c r="E36" s="171">
        <f>IF(COUNTIF('Holidays Ireland'!$B$1:$L$10,'16'!E24),"HOLIDAY",IF(E35&gt;'Tasks, Summary &amp; Declaration'!$C$9, 'Tasks, Summary &amp; Declaration'!$C$9, '16'!E35))</f>
        <v>0</v>
      </c>
      <c r="F36" s="171">
        <f>IF(COUNTIF('Holidays Ireland'!$B$1:$L$10,'16'!F24),"HOLIDAY",IF(F35&gt;'Tasks, Summary &amp; Declaration'!$C$9, 'Tasks, Summary &amp; Declaration'!$C$9, '16'!F35))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105</v>
      </c>
      <c r="C40" s="176">
        <f t="shared" ref="C40:H40" si="5">C8</f>
        <v>106</v>
      </c>
      <c r="D40" s="176">
        <f t="shared" si="5"/>
        <v>107</v>
      </c>
      <c r="E40" s="176">
        <f t="shared" si="5"/>
        <v>108</v>
      </c>
      <c r="F40" s="176">
        <f t="shared" si="5"/>
        <v>109</v>
      </c>
      <c r="G40" s="177">
        <f t="shared" si="5"/>
        <v>110</v>
      </c>
      <c r="H40" s="177">
        <f t="shared" si="5"/>
        <v>111</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Ireland'!$B$1:$L$10,'16'!B40),"HOLIDAY",IF(B51&gt;'Tasks, Summary &amp; Declaration'!$C$9, 'Tasks, Summary &amp; Declaration'!$C$9, '16'!B51))</f>
        <v>0</v>
      </c>
      <c r="C52" s="171">
        <f>IF(COUNTIF('Holidays Ireland'!$B$1:$L$10,'16'!C40),"HOLIDAY",IF(C51&gt;'Tasks, Summary &amp; Declaration'!$C$9, 'Tasks, Summary &amp; Declaration'!$C$9, '16'!C51))</f>
        <v>0</v>
      </c>
      <c r="D52" s="171">
        <f>IF(COUNTIF('Holidays Ireland'!$B$1:$L$10,'16'!D40),"HOLIDAY",IF(D51&gt;'Tasks, Summary &amp; Declaration'!$C$9, 'Tasks, Summary &amp; Declaration'!$C$9, '16'!D51))</f>
        <v>0</v>
      </c>
      <c r="E52" s="171">
        <f>IF(COUNTIF('Holidays Ireland'!$B$1:$L$10,'16'!E40),"HOLIDAY",IF(E51&gt;'Tasks, Summary &amp; Declaration'!$C$9, 'Tasks, Summary &amp; Declaration'!$C$9, '16'!E51))</f>
        <v>0</v>
      </c>
      <c r="F52" s="171">
        <f>IF(COUNTIF('Holidays Ireland'!$B$1:$L$10,'16'!F40),"HOLIDAY",IF(F51&gt;'Tasks, Summary &amp; Declaration'!$C$9, 'Tasks, Summary &amp; Declaration'!$C$9, '16'!F51))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105</v>
      </c>
      <c r="C56" s="176">
        <f t="shared" ref="C56:F56" si="8">C8</f>
        <v>106</v>
      </c>
      <c r="D56" s="176">
        <f t="shared" si="8"/>
        <v>107</v>
      </c>
      <c r="E56" s="176">
        <f t="shared" si="8"/>
        <v>108</v>
      </c>
      <c r="F56" s="176">
        <f t="shared" si="8"/>
        <v>109</v>
      </c>
      <c r="G56" s="177">
        <f t="shared" ref="G56:H56" si="9">G24</f>
        <v>110</v>
      </c>
      <c r="H56" s="177">
        <f t="shared" si="9"/>
        <v>111</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Ireland'!$B$1:$L$10,'16'!B56),"HOLIDAY",IF(B67&gt;'Tasks, Summary &amp; Declaration'!$C$9, 'Tasks, Summary &amp; Declaration'!$C$9, '16'!B67))</f>
        <v>0</v>
      </c>
      <c r="C68" s="171">
        <f>IF(COUNTIF('Holidays Ireland'!$B$1:$L$10,'16'!C56),"HOLIDAY",IF(C67&gt;'Tasks, Summary &amp; Declaration'!$C$9, 'Tasks, Summary &amp; Declaration'!$C$9, '16'!C67))</f>
        <v>0</v>
      </c>
      <c r="D68" s="171">
        <f>IF(COUNTIF('Holidays Ireland'!$B$1:$L$10,'16'!D56),"HOLIDAY",IF(D67&gt;'Tasks, Summary &amp; Declaration'!$C$9, 'Tasks, Summary &amp; Declaration'!$C$9, '16'!D67))</f>
        <v>0</v>
      </c>
      <c r="E68" s="171">
        <f>IF(COUNTIF('Holidays Ireland'!$B$1:$L$10,'16'!E56),"HOLIDAY",IF(E67&gt;'Tasks, Summary &amp; Declaration'!$C$9, 'Tasks, Summary &amp; Declaration'!$C$9, '16'!E67))</f>
        <v>0</v>
      </c>
      <c r="F68" s="171">
        <f>IF(COUNTIF('Holidays Ireland'!$B$1:$L$10,'16'!F56),"HOLIDAY",IF(F67&gt;'Tasks, Summary &amp; Declaration'!$C$9, 'Tasks, Summary &amp; Declaration'!$C$9, '16'!F67))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105</v>
      </c>
      <c r="C72" s="176">
        <f t="shared" ref="C72:F72" si="12">C8</f>
        <v>106</v>
      </c>
      <c r="D72" s="176">
        <f t="shared" si="12"/>
        <v>107</v>
      </c>
      <c r="E72" s="176">
        <f t="shared" si="12"/>
        <v>108</v>
      </c>
      <c r="F72" s="176">
        <f t="shared" si="12"/>
        <v>109</v>
      </c>
      <c r="G72" s="177">
        <f t="shared" ref="G72:H72" si="13">G40</f>
        <v>110</v>
      </c>
      <c r="H72" s="177">
        <f t="shared" si="13"/>
        <v>111</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Ireland'!$B$1:$L$10,'16'!B72),"HOLIDAY",IF(B83&gt;'Tasks, Summary &amp; Declaration'!$C$9, 'Tasks, Summary &amp; Declaration'!$C$9, '16'!B83))</f>
        <v>0</v>
      </c>
      <c r="C84" s="171">
        <f>IF(COUNTIF('Holidays Ireland'!$B$1:$L$10,'16'!C72),"HOLIDAY",IF(C83&gt;'Tasks, Summary &amp; Declaration'!$C$9, 'Tasks, Summary &amp; Declaration'!$C$9, '16'!C83))</f>
        <v>0</v>
      </c>
      <c r="D84" s="171">
        <f>IF(COUNTIF('Holidays Ireland'!$B$1:$L$10,'16'!D72),"HOLIDAY",IF(D83&gt;'Tasks, Summary &amp; Declaration'!$C$9, 'Tasks, Summary &amp; Declaration'!$C$9, '16'!D83))</f>
        <v>0</v>
      </c>
      <c r="E84" s="171">
        <f>IF(COUNTIF('Holidays Ireland'!$B$1:$L$10,'16'!E72),"HOLIDAY",IF(E83&gt;'Tasks, Summary &amp; Declaration'!$C$9, 'Tasks, Summary &amp; Declaration'!$C$9, '16'!E83))</f>
        <v>0</v>
      </c>
      <c r="F84" s="171">
        <f>IF(COUNTIF('Holidays Ireland'!$B$1:$L$10,'16'!F72),"HOLIDAY",IF(F83&gt;'Tasks, Summary &amp; Declaration'!$C$9, 'Tasks, Summary &amp; Declaration'!$C$9, '16'!F83))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964X1x0Ai1PpqnLTopPwSF4OKwzXpacHYtNF1Z9clBDVoohaEqV4+PQq1Ok2h2TGFdmR/l96HWtKyB5brtasaA==" saltValue="SX7xLF/SY7c3I9DM0xqsVA=="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189" priority="3">
      <formula>LEN(TRIM(B4))&gt;0</formula>
    </cfRule>
  </conditionalFormatting>
  <conditionalFormatting sqref="C4">
    <cfRule type="notContainsBlanks" dxfId="188" priority="2">
      <formula>LEN(TRIM(C4))&gt;0</formula>
    </cfRule>
  </conditionalFormatting>
  <conditionalFormatting sqref="D4">
    <cfRule type="notContainsBlanks" dxfId="187" priority="7">
      <formula>LEN(TRIM(D4))&gt;0</formula>
    </cfRule>
  </conditionalFormatting>
  <conditionalFormatting sqref="E4">
    <cfRule type="notContainsBlanks" dxfId="186" priority="6">
      <formula>LEN(TRIM(E4))&gt;0</formula>
    </cfRule>
  </conditionalFormatting>
  <conditionalFormatting sqref="F4">
    <cfRule type="notContainsBlanks" dxfId="185" priority="1">
      <formula>LEN(TRIM(F4))&gt;0</formula>
    </cfRule>
  </conditionalFormatting>
  <hyperlinks>
    <hyperlink ref="B4" location="'1'!B9" display="'1'!B9" xr:uid="{9C43AAEF-6EE6-4127-B788-DA53C94C463C}"/>
    <hyperlink ref="C4" location="'1'!B25" display="'1'!B25" xr:uid="{58FA8B0F-624F-4751-9A21-9E45B86AB76A}"/>
    <hyperlink ref="D4" location="'1'!B41" display="'1'!B41" xr:uid="{1F7FF495-04B9-44D5-9F0E-DBFF91225AB3}"/>
    <hyperlink ref="E4" location="'1'!B57" display="'1'!B57" xr:uid="{E2FF5054-1E14-4E15-8931-2F8541834D9C}"/>
    <hyperlink ref="F4" location="'1'!B73" display="'1'!B73" xr:uid="{FC21415B-D7CD-4581-A62C-CCE8ECC6562F}"/>
    <hyperlink ref="J18" location="'Tasks, Summary &amp; Declaration'!B23" display="Back to Tasks" xr:uid="{697CC37D-DFE1-4A43-B721-5275567DD255}"/>
    <hyperlink ref="J34" location="'Tasks, Summary &amp; Declaration'!B37" display="Back to Tasks" xr:uid="{87EADC23-3159-43BC-9DFC-C09EB66611D1}"/>
    <hyperlink ref="J50" location="'Tasks, Summary &amp; Declaration'!B51" display="Back to Tasks" xr:uid="{E8AA9458-E990-428C-9D99-766D616EC33C}"/>
    <hyperlink ref="J66" location="'Tasks, Summary &amp; Declaration'!B65" display="Back to Tasks" xr:uid="{77678ACB-040E-473D-86B4-5782C088058C}"/>
    <hyperlink ref="J82" location="'Tasks, Summary &amp; Declaration'!B79" display="Back to Tasks" xr:uid="{0A71E44C-FAFD-4479-819D-31C251F85C5F}"/>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D53AC-CA1B-420E-AC44-CDBAB9C8AED1}">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Declaration'!$B$7+(7*16)</f>
        <v>112</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112</v>
      </c>
      <c r="C8" s="150">
        <f>$G$1+1</f>
        <v>113</v>
      </c>
      <c r="D8" s="150">
        <f>$G$1+2</f>
        <v>114</v>
      </c>
      <c r="E8" s="150">
        <f>$G$1+3</f>
        <v>115</v>
      </c>
      <c r="F8" s="150">
        <f>$G$1+4</f>
        <v>116</v>
      </c>
      <c r="G8" s="151">
        <f>G1+5</f>
        <v>117</v>
      </c>
      <c r="H8" s="151">
        <f>G1+6</f>
        <v>118</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Ireland'!$B$1:$L$10,'17'!B8),"HOLIDAY",IF(B19&gt;'Tasks, Summary &amp; Declaration'!$C$9, 'Tasks, Summary &amp; Declaration'!$C$9, '17'!B19))</f>
        <v>0</v>
      </c>
      <c r="C20" s="171">
        <f>IF(COUNTIF('Holidays Ireland'!$B$1:$L$10,'17'!C8),"HOLIDAY",IF(C19&gt;'Tasks, Summary &amp; Declaration'!$C$9, 'Tasks, Summary &amp; Declaration'!$C$9, '17'!C19))</f>
        <v>0</v>
      </c>
      <c r="D20" s="171">
        <f>IF(COUNTIF('Holidays Ireland'!$B$1:$L$10,'17'!D8),"HOLIDAY",IF(D19&gt;'Tasks, Summary &amp; Declaration'!$C$9, 'Tasks, Summary &amp; Declaration'!$C$9, '17'!D19))</f>
        <v>0</v>
      </c>
      <c r="E20" s="171">
        <f>IF(COUNTIF('Holidays Ireland'!$B$1:$L$10,'17'!E8),"HOLIDAY",IF(E19&gt;'Tasks, Summary &amp; Declaration'!$C$9, 'Tasks, Summary &amp; Declaration'!$C$9, '17'!E19))</f>
        <v>0</v>
      </c>
      <c r="F20" s="171">
        <f>IF(COUNTIF('Holidays Ireland'!$B$1:$L$10,'17'!F8),"HOLIDAY",IF(F19&gt;'Tasks, Summary &amp; Declaration'!$C$9, 'Tasks, Summary &amp; Declaration'!$C$9, '17'!F19))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112</v>
      </c>
      <c r="C24" s="176">
        <f t="shared" ref="C24:H24" si="2">C8</f>
        <v>113</v>
      </c>
      <c r="D24" s="176">
        <f t="shared" si="2"/>
        <v>114</v>
      </c>
      <c r="E24" s="176">
        <f t="shared" si="2"/>
        <v>115</v>
      </c>
      <c r="F24" s="176">
        <f t="shared" si="2"/>
        <v>116</v>
      </c>
      <c r="G24" s="177">
        <f t="shared" si="2"/>
        <v>117</v>
      </c>
      <c r="H24" s="177">
        <f t="shared" si="2"/>
        <v>118</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Ireland'!$B$1:$L$10,'17'!B24),"HOLIDAY",IF(B35&gt;'Tasks, Summary &amp; Declaration'!$C$9, 'Tasks, Summary &amp; Declaration'!$C$9, '17'!B35))</f>
        <v>0</v>
      </c>
      <c r="C36" s="171">
        <f>IF(COUNTIF('Holidays Ireland'!$B$1:$L$10,'17'!C24),"HOLIDAY",IF(C35&gt;'Tasks, Summary &amp; Declaration'!$C$9, 'Tasks, Summary &amp; Declaration'!$C$9, '17'!C35))</f>
        <v>0</v>
      </c>
      <c r="D36" s="171">
        <f>IF(COUNTIF('Holidays Ireland'!$B$1:$L$10,'17'!D24),"HOLIDAY",IF(D35&gt;'Tasks, Summary &amp; Declaration'!$C$9, 'Tasks, Summary &amp; Declaration'!$C$9, '17'!D35))</f>
        <v>0</v>
      </c>
      <c r="E36" s="171">
        <f>IF(COUNTIF('Holidays Ireland'!$B$1:$L$10,'17'!E24),"HOLIDAY",IF(E35&gt;'Tasks, Summary &amp; Declaration'!$C$9, 'Tasks, Summary &amp; Declaration'!$C$9, '17'!E35))</f>
        <v>0</v>
      </c>
      <c r="F36" s="171">
        <f>IF(COUNTIF('Holidays Ireland'!$B$1:$L$10,'17'!F24),"HOLIDAY",IF(F35&gt;'Tasks, Summary &amp; Declaration'!$C$9, 'Tasks, Summary &amp; Declaration'!$C$9, '17'!F35))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112</v>
      </c>
      <c r="C40" s="176">
        <f t="shared" ref="C40:H40" si="5">C8</f>
        <v>113</v>
      </c>
      <c r="D40" s="176">
        <f t="shared" si="5"/>
        <v>114</v>
      </c>
      <c r="E40" s="176">
        <f t="shared" si="5"/>
        <v>115</v>
      </c>
      <c r="F40" s="176">
        <f t="shared" si="5"/>
        <v>116</v>
      </c>
      <c r="G40" s="177">
        <f t="shared" si="5"/>
        <v>117</v>
      </c>
      <c r="H40" s="177">
        <f t="shared" si="5"/>
        <v>118</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Ireland'!$B$1:$L$10,'17'!B40),"HOLIDAY",IF(B51&gt;'Tasks, Summary &amp; Declaration'!$C$9, 'Tasks, Summary &amp; Declaration'!$C$9, '17'!B51))</f>
        <v>0</v>
      </c>
      <c r="C52" s="171">
        <f>IF(COUNTIF('Holidays Ireland'!$B$1:$L$10,'17'!C40),"HOLIDAY",IF(C51&gt;'Tasks, Summary &amp; Declaration'!$C$9, 'Tasks, Summary &amp; Declaration'!$C$9, '17'!C51))</f>
        <v>0</v>
      </c>
      <c r="D52" s="171">
        <f>IF(COUNTIF('Holidays Ireland'!$B$1:$L$10,'17'!D40),"HOLIDAY",IF(D51&gt;'Tasks, Summary &amp; Declaration'!$C$9, 'Tasks, Summary &amp; Declaration'!$C$9, '17'!D51))</f>
        <v>0</v>
      </c>
      <c r="E52" s="171">
        <f>IF(COUNTIF('Holidays Ireland'!$B$1:$L$10,'17'!E40),"HOLIDAY",IF(E51&gt;'Tasks, Summary &amp; Declaration'!$C$9, 'Tasks, Summary &amp; Declaration'!$C$9, '17'!E51))</f>
        <v>0</v>
      </c>
      <c r="F52" s="171">
        <f>IF(COUNTIF('Holidays Ireland'!$B$1:$L$10,'17'!F40),"HOLIDAY",IF(F51&gt;'Tasks, Summary &amp; Declaration'!$C$9, 'Tasks, Summary &amp; Declaration'!$C$9, '17'!F51))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112</v>
      </c>
      <c r="C56" s="176">
        <f t="shared" ref="C56:F56" si="8">C8</f>
        <v>113</v>
      </c>
      <c r="D56" s="176">
        <f t="shared" si="8"/>
        <v>114</v>
      </c>
      <c r="E56" s="176">
        <f t="shared" si="8"/>
        <v>115</v>
      </c>
      <c r="F56" s="176">
        <f t="shared" si="8"/>
        <v>116</v>
      </c>
      <c r="G56" s="177">
        <f t="shared" ref="G56:H56" si="9">G24</f>
        <v>117</v>
      </c>
      <c r="H56" s="177">
        <f t="shared" si="9"/>
        <v>118</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Ireland'!$B$1:$L$10,'17'!B56),"HOLIDAY",IF(B67&gt;'Tasks, Summary &amp; Declaration'!$C$9, 'Tasks, Summary &amp; Declaration'!$C$9, '17'!B67))</f>
        <v>0</v>
      </c>
      <c r="C68" s="171">
        <f>IF(COUNTIF('Holidays Ireland'!$B$1:$L$10,'17'!C56),"HOLIDAY",IF(C67&gt;'Tasks, Summary &amp; Declaration'!$C$9, 'Tasks, Summary &amp; Declaration'!$C$9, '17'!C67))</f>
        <v>0</v>
      </c>
      <c r="D68" s="171">
        <f>IF(COUNTIF('Holidays Ireland'!$B$1:$L$10,'17'!D56),"HOLIDAY",IF(D67&gt;'Tasks, Summary &amp; Declaration'!$C$9, 'Tasks, Summary &amp; Declaration'!$C$9, '17'!D67))</f>
        <v>0</v>
      </c>
      <c r="E68" s="171">
        <f>IF(COUNTIF('Holidays Ireland'!$B$1:$L$10,'17'!E56),"HOLIDAY",IF(E67&gt;'Tasks, Summary &amp; Declaration'!$C$9, 'Tasks, Summary &amp; Declaration'!$C$9, '17'!E67))</f>
        <v>0</v>
      </c>
      <c r="F68" s="171">
        <f>IF(COUNTIF('Holidays Ireland'!$B$1:$L$10,'17'!F56),"HOLIDAY",IF(F67&gt;'Tasks, Summary &amp; Declaration'!$C$9, 'Tasks, Summary &amp; Declaration'!$C$9, '17'!F67))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112</v>
      </c>
      <c r="C72" s="176">
        <f t="shared" ref="C72:F72" si="12">C8</f>
        <v>113</v>
      </c>
      <c r="D72" s="176">
        <f t="shared" si="12"/>
        <v>114</v>
      </c>
      <c r="E72" s="176">
        <f t="shared" si="12"/>
        <v>115</v>
      </c>
      <c r="F72" s="176">
        <f t="shared" si="12"/>
        <v>116</v>
      </c>
      <c r="G72" s="177">
        <f t="shared" ref="G72:H72" si="13">G40</f>
        <v>117</v>
      </c>
      <c r="H72" s="177">
        <f t="shared" si="13"/>
        <v>118</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Ireland'!$B$1:$L$10,'17'!B72),"HOLIDAY",IF(B83&gt;'Tasks, Summary &amp; Declaration'!$C$9, 'Tasks, Summary &amp; Declaration'!$C$9, '17'!B83))</f>
        <v>0</v>
      </c>
      <c r="C84" s="171">
        <f>IF(COUNTIF('Holidays Ireland'!$B$1:$L$10,'17'!C72),"HOLIDAY",IF(C83&gt;'Tasks, Summary &amp; Declaration'!$C$9, 'Tasks, Summary &amp; Declaration'!$C$9, '17'!C83))</f>
        <v>0</v>
      </c>
      <c r="D84" s="171">
        <f>IF(COUNTIF('Holidays Ireland'!$B$1:$L$10,'17'!D72),"HOLIDAY",IF(D83&gt;'Tasks, Summary &amp; Declaration'!$C$9, 'Tasks, Summary &amp; Declaration'!$C$9, '17'!D83))</f>
        <v>0</v>
      </c>
      <c r="E84" s="171">
        <f>IF(COUNTIF('Holidays Ireland'!$B$1:$L$10,'17'!E72),"HOLIDAY",IF(E83&gt;'Tasks, Summary &amp; Declaration'!$C$9, 'Tasks, Summary &amp; Declaration'!$C$9, '17'!E83))</f>
        <v>0</v>
      </c>
      <c r="F84" s="171">
        <f>IF(COUNTIF('Holidays Ireland'!$B$1:$L$10,'17'!F72),"HOLIDAY",IF(F83&gt;'Tasks, Summary &amp; Declaration'!$C$9, 'Tasks, Summary &amp; Declaration'!$C$9, '17'!F83))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FEMWEFjM0T8p5l6GVIF2TEtoTC0jFEYbRqHlmzhKXwULgipCif80x54qIvGy5BAOQhm11i1sIQplOXdmfYmSUA==" saltValue="3cT5VVKGVq+O7cTQbgXbmg=="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184" priority="3">
      <formula>LEN(TRIM(B4))&gt;0</formula>
    </cfRule>
  </conditionalFormatting>
  <conditionalFormatting sqref="C4">
    <cfRule type="notContainsBlanks" dxfId="183" priority="2">
      <formula>LEN(TRIM(C4))&gt;0</formula>
    </cfRule>
  </conditionalFormatting>
  <conditionalFormatting sqref="D4">
    <cfRule type="notContainsBlanks" dxfId="182" priority="7">
      <formula>LEN(TRIM(D4))&gt;0</formula>
    </cfRule>
  </conditionalFormatting>
  <conditionalFormatting sqref="E4">
    <cfRule type="notContainsBlanks" dxfId="181" priority="6">
      <formula>LEN(TRIM(E4))&gt;0</formula>
    </cfRule>
  </conditionalFormatting>
  <conditionalFormatting sqref="F4">
    <cfRule type="notContainsBlanks" dxfId="180" priority="1">
      <formula>LEN(TRIM(F4))&gt;0</formula>
    </cfRule>
  </conditionalFormatting>
  <hyperlinks>
    <hyperlink ref="B4" location="'1'!B9" display="'1'!B9" xr:uid="{4295C01E-EA35-45ED-806A-65323C5C2193}"/>
    <hyperlink ref="C4" location="'1'!B25" display="'1'!B25" xr:uid="{9E71266B-C4FC-4BA9-8553-31FDC0AA56A7}"/>
    <hyperlink ref="D4" location="'1'!B41" display="'1'!B41" xr:uid="{31A64DC9-45B7-4BDB-B33A-BD305E0EB6E7}"/>
    <hyperlink ref="E4" location="'1'!B57" display="'1'!B57" xr:uid="{C6064B93-31BC-4658-A9E1-0FB11EAF90AB}"/>
    <hyperlink ref="F4" location="'1'!B73" display="'1'!B73" xr:uid="{6F0B4B9D-27A8-4434-850D-3B9E30746963}"/>
    <hyperlink ref="J18" location="'Tasks, Summary &amp; Declaration'!B23" display="Back to Tasks" xr:uid="{CDAC84FD-9725-4FE5-869E-D5FB58B9533D}"/>
    <hyperlink ref="J34" location="'Tasks, Summary &amp; Declaration'!B37" display="Back to Tasks" xr:uid="{E2E17294-C395-473B-8F26-4D637FBD0D05}"/>
    <hyperlink ref="J50" location="'Tasks, Summary &amp; Declaration'!B51" display="Back to Tasks" xr:uid="{F329E6B5-6CDD-439A-ACBD-BD123A2CF47B}"/>
    <hyperlink ref="J66" location="'Tasks, Summary &amp; Declaration'!B65" display="Back to Tasks" xr:uid="{E0A1F9AC-CDEC-4268-A5D2-F8FCF414734B}"/>
    <hyperlink ref="J82" location="'Tasks, Summary &amp; Declaration'!B79" display="Back to Tasks" xr:uid="{3D065539-8CAF-4353-B7C9-48450AD98C70}"/>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3AEA6-9729-461F-BD33-2B0CDEA35C71}">
  <sheetPr>
    <pageSetUpPr fitToPage="1"/>
  </sheetPr>
  <dimension ref="A1:J179"/>
  <sheetViews>
    <sheetView showGridLines="0" showZeros="0" tabSelected="1" zoomScaleNormal="100" workbookViewId="0">
      <selection activeCell="B42" sqref="B42:B51"/>
    </sheetView>
  </sheetViews>
  <sheetFormatPr defaultColWidth="8.7265625" defaultRowHeight="14.5" x14ac:dyDescent="0.35"/>
  <cols>
    <col min="1" max="1" width="24.81640625" style="266" customWidth="1"/>
    <col min="2" max="2" width="66.26953125" style="74" customWidth="1"/>
    <col min="3" max="3" width="10.36328125" style="9" customWidth="1"/>
    <col min="4" max="4" width="10.36328125" style="75" customWidth="1"/>
    <col min="5" max="7" width="10.36328125" style="9" customWidth="1"/>
    <col min="8" max="8" width="2.36328125" style="15" customWidth="1"/>
    <col min="9" max="9" width="6.26953125" style="9" customWidth="1"/>
    <col min="10" max="10" width="2.36328125" style="9" customWidth="1"/>
    <col min="11" max="16384" width="8.7265625" style="9"/>
  </cols>
  <sheetData>
    <row r="1" spans="1:9" ht="24" thickBot="1" x14ac:dyDescent="0.4">
      <c r="A1" s="327"/>
      <c r="B1" s="334" t="s">
        <v>157</v>
      </c>
      <c r="C1" s="322"/>
      <c r="D1" s="345" t="s">
        <v>34</v>
      </c>
      <c r="E1" s="345"/>
      <c r="F1" s="345"/>
      <c r="G1" s="322"/>
      <c r="H1" s="333"/>
      <c r="I1" s="326"/>
    </row>
    <row r="2" spans="1:9" ht="15.5" x14ac:dyDescent="0.35">
      <c r="A2" s="265" t="s">
        <v>158</v>
      </c>
      <c r="B2" s="316"/>
      <c r="C2" s="322"/>
      <c r="D2" s="346" t="s">
        <v>35</v>
      </c>
      <c r="E2" s="347"/>
      <c r="F2" s="348"/>
      <c r="G2" s="322"/>
      <c r="H2" s="333"/>
      <c r="I2" s="326"/>
    </row>
    <row r="3" spans="1:9" ht="16" customHeight="1" x14ac:dyDescent="0.35">
      <c r="A3" s="263" t="s">
        <v>159</v>
      </c>
      <c r="B3" s="10"/>
      <c r="C3" s="322"/>
      <c r="D3" s="349" t="s">
        <v>36</v>
      </c>
      <c r="E3" s="350"/>
      <c r="F3" s="351"/>
      <c r="G3" s="322"/>
      <c r="H3" s="333"/>
      <c r="I3" s="326"/>
    </row>
    <row r="4" spans="1:9" x14ac:dyDescent="0.35">
      <c r="A4" s="263" t="s">
        <v>160</v>
      </c>
      <c r="B4" s="10"/>
      <c r="C4" s="322"/>
      <c r="D4" s="352" t="s">
        <v>37</v>
      </c>
      <c r="E4" s="353"/>
      <c r="F4" s="354"/>
      <c r="G4" s="322"/>
      <c r="H4" s="333"/>
      <c r="I4" s="326"/>
    </row>
    <row r="5" spans="1:9" ht="15" thickBot="1" x14ac:dyDescent="0.4">
      <c r="A5" s="263" t="s">
        <v>161</v>
      </c>
      <c r="B5" s="10"/>
      <c r="C5" s="322"/>
      <c r="D5" s="342" t="s">
        <v>38</v>
      </c>
      <c r="E5" s="343"/>
      <c r="F5" s="344"/>
      <c r="G5" s="322"/>
      <c r="H5" s="333"/>
      <c r="I5" s="326"/>
    </row>
    <row r="6" spans="1:9" x14ac:dyDescent="0.35">
      <c r="A6" s="263" t="s">
        <v>162</v>
      </c>
      <c r="B6" s="10"/>
      <c r="C6" s="322"/>
      <c r="D6" s="323" t="s">
        <v>169</v>
      </c>
      <c r="E6" s="322"/>
      <c r="F6" s="322"/>
      <c r="G6" s="322"/>
      <c r="H6" s="333"/>
      <c r="I6" s="326"/>
    </row>
    <row r="7" spans="1:9" ht="15" thickBot="1" x14ac:dyDescent="0.4">
      <c r="A7" s="263" t="s">
        <v>163</v>
      </c>
      <c r="B7" s="317"/>
      <c r="C7" s="322"/>
      <c r="D7" s="321"/>
      <c r="E7" s="322"/>
      <c r="F7" s="322"/>
      <c r="G7" s="322"/>
      <c r="H7" s="333"/>
      <c r="I7" s="326"/>
    </row>
    <row r="8" spans="1:9" ht="15" thickBot="1" x14ac:dyDescent="0.4">
      <c r="A8" s="318"/>
      <c r="B8" s="315"/>
      <c r="C8" s="11" t="s">
        <v>39</v>
      </c>
      <c r="D8" s="12" t="s">
        <v>40</v>
      </c>
      <c r="E8" s="13" t="s">
        <v>41</v>
      </c>
      <c r="F8" s="13" t="s">
        <v>42</v>
      </c>
      <c r="G8" s="14" t="s">
        <v>43</v>
      </c>
      <c r="H8" s="332"/>
      <c r="I8" s="16" t="s">
        <v>44</v>
      </c>
    </row>
    <row r="9" spans="1:9" ht="16.5" customHeight="1" thickBot="1" x14ac:dyDescent="0.4">
      <c r="A9" s="319" t="s">
        <v>164</v>
      </c>
      <c r="B9" s="17" t="s">
        <v>153</v>
      </c>
      <c r="C9" s="18">
        <v>7.8</v>
      </c>
      <c r="D9" s="19">
        <v>7.8</v>
      </c>
      <c r="E9" s="20">
        <v>7.8</v>
      </c>
      <c r="F9" s="20">
        <v>7.8</v>
      </c>
      <c r="G9" s="21">
        <v>7.8</v>
      </c>
      <c r="H9" s="332"/>
      <c r="I9" s="22">
        <f>SUM(C9:G9)</f>
        <v>39</v>
      </c>
    </row>
    <row r="10" spans="1:9" ht="16.5" customHeight="1" thickBot="1" x14ac:dyDescent="0.4">
      <c r="A10" s="320"/>
      <c r="B10" s="23" t="str">
        <f>IF(C9+D9+E9+F9+G9&gt;39,"YOU HAVE EXCEEDED THE MAXIMUM 39 HOURS PER WEEK REVISE YOUR FIGURES"," ")</f>
        <v xml:space="preserve"> </v>
      </c>
      <c r="C10" s="358" t="s">
        <v>156</v>
      </c>
      <c r="D10" s="359"/>
      <c r="E10" s="359"/>
      <c r="F10" s="359"/>
      <c r="G10" s="360"/>
      <c r="H10" s="332" t="s">
        <v>45</v>
      </c>
      <c r="I10" s="24">
        <f>COUNTIF(C9:G9,"&gt;0")</f>
        <v>5</v>
      </c>
    </row>
    <row r="11" spans="1:9" customFormat="1" ht="24" customHeight="1" thickBot="1" x14ac:dyDescent="0.4">
      <c r="A11" s="267"/>
      <c r="B11" s="264" t="s">
        <v>46</v>
      </c>
      <c r="C11" s="324"/>
    </row>
    <row r="12" spans="1:9" s="299" customFormat="1" ht="15.5" x14ac:dyDescent="0.35">
      <c r="A12" s="298" t="s">
        <v>47</v>
      </c>
      <c r="B12" s="25"/>
      <c r="C12" s="325"/>
      <c r="D12" s="300" t="s">
        <v>48</v>
      </c>
      <c r="E12" s="301"/>
      <c r="F12" s="302"/>
      <c r="G12" s="302"/>
      <c r="H12" s="303"/>
    </row>
    <row r="13" spans="1:9" ht="16" thickBot="1" x14ac:dyDescent="0.4">
      <c r="A13" s="268" t="s">
        <v>49</v>
      </c>
      <c r="B13" s="26"/>
      <c r="C13" s="326"/>
      <c r="D13" s="27" t="s">
        <v>51</v>
      </c>
      <c r="E13" s="28" t="s">
        <v>52</v>
      </c>
      <c r="F13" s="7"/>
      <c r="G13" s="7"/>
      <c r="H13" s="8"/>
    </row>
    <row r="14" spans="1:9" x14ac:dyDescent="0.35">
      <c r="A14" s="269" t="s">
        <v>53</v>
      </c>
      <c r="B14" s="29"/>
      <c r="C14" s="326"/>
      <c r="D14" s="30">
        <f>SUM('1:53'!I9)</f>
        <v>0</v>
      </c>
      <c r="E14" s="31">
        <f t="shared" ref="E14:E23" si="0">IFERROR(D14/$D$80,0)</f>
        <v>0</v>
      </c>
      <c r="F14" s="7"/>
      <c r="G14" s="7"/>
      <c r="H14" s="8"/>
    </row>
    <row r="15" spans="1:9" x14ac:dyDescent="0.35">
      <c r="A15" s="269" t="s">
        <v>54</v>
      </c>
      <c r="B15" s="32"/>
      <c r="C15" s="326"/>
      <c r="D15" s="30">
        <f>SUM('1:53'!I10)</f>
        <v>0</v>
      </c>
      <c r="E15" s="33">
        <f t="shared" si="0"/>
        <v>0</v>
      </c>
      <c r="F15" s="7"/>
      <c r="G15" s="7"/>
      <c r="H15" s="8"/>
    </row>
    <row r="16" spans="1:9" ht="14.5" customHeight="1" x14ac:dyDescent="0.35">
      <c r="A16" s="269" t="s">
        <v>55</v>
      </c>
      <c r="B16" s="32"/>
      <c r="C16" s="326"/>
      <c r="D16" s="30">
        <f>SUM('1:53'!I11)</f>
        <v>0</v>
      </c>
      <c r="E16" s="33">
        <f t="shared" si="0"/>
        <v>0</v>
      </c>
      <c r="F16" s="7"/>
      <c r="G16" s="7"/>
      <c r="H16" s="8"/>
    </row>
    <row r="17" spans="1:8" x14ac:dyDescent="0.35">
      <c r="A17" s="269" t="s">
        <v>56</v>
      </c>
      <c r="B17" s="32"/>
      <c r="C17" s="326"/>
      <c r="D17" s="30">
        <f>SUM('1:53'!I12)</f>
        <v>0</v>
      </c>
      <c r="E17" s="33">
        <f t="shared" si="0"/>
        <v>0</v>
      </c>
      <c r="F17" s="7"/>
      <c r="G17" s="7"/>
      <c r="H17" s="8"/>
    </row>
    <row r="18" spans="1:8" x14ac:dyDescent="0.35">
      <c r="A18" s="269" t="s">
        <v>57</v>
      </c>
      <c r="B18" s="32"/>
      <c r="C18" s="326"/>
      <c r="D18" s="30">
        <f>SUM('1:53'!I13)</f>
        <v>0</v>
      </c>
      <c r="E18" s="33">
        <f t="shared" si="0"/>
        <v>0</v>
      </c>
      <c r="F18" s="7"/>
      <c r="G18" s="7"/>
      <c r="H18" s="8"/>
    </row>
    <row r="19" spans="1:8" x14ac:dyDescent="0.35">
      <c r="A19" s="269" t="s">
        <v>58</v>
      </c>
      <c r="B19" s="32"/>
      <c r="C19" s="326"/>
      <c r="D19" s="30">
        <f>SUM('1:53'!I14)</f>
        <v>0</v>
      </c>
      <c r="E19" s="33">
        <f t="shared" si="0"/>
        <v>0</v>
      </c>
      <c r="F19" s="7"/>
      <c r="G19" s="7"/>
      <c r="H19" s="8"/>
    </row>
    <row r="20" spans="1:8" x14ac:dyDescent="0.35">
      <c r="A20" s="269" t="s">
        <v>59</v>
      </c>
      <c r="B20" s="32"/>
      <c r="C20" s="326"/>
      <c r="D20" s="30">
        <f>SUM('1:53'!I15)</f>
        <v>0</v>
      </c>
      <c r="E20" s="33">
        <f t="shared" si="0"/>
        <v>0</v>
      </c>
      <c r="F20" s="7"/>
      <c r="G20" s="7"/>
      <c r="H20" s="8"/>
    </row>
    <row r="21" spans="1:8" x14ac:dyDescent="0.35">
      <c r="A21" s="269" t="s">
        <v>60</v>
      </c>
      <c r="B21" s="32"/>
      <c r="C21" s="326"/>
      <c r="D21" s="30">
        <f>SUM('1:53'!I16)</f>
        <v>0</v>
      </c>
      <c r="E21" s="33">
        <f t="shared" si="0"/>
        <v>0</v>
      </c>
      <c r="F21" s="7"/>
      <c r="G21" s="7"/>
      <c r="H21" s="8"/>
    </row>
    <row r="22" spans="1:8" x14ac:dyDescent="0.35">
      <c r="A22" s="269" t="s">
        <v>61</v>
      </c>
      <c r="B22" s="32"/>
      <c r="C22" s="326"/>
      <c r="D22" s="30">
        <f>SUM('1:53'!I17)</f>
        <v>0</v>
      </c>
      <c r="E22" s="33">
        <f t="shared" si="0"/>
        <v>0</v>
      </c>
      <c r="F22" s="7"/>
      <c r="G22" s="7"/>
      <c r="H22" s="8"/>
    </row>
    <row r="23" spans="1:8" ht="15" thickBot="1" x14ac:dyDescent="0.4">
      <c r="A23" s="270" t="s">
        <v>62</v>
      </c>
      <c r="B23" s="34"/>
      <c r="C23" s="326"/>
      <c r="D23" s="287">
        <f>SUM('1:53'!I18)</f>
        <v>0</v>
      </c>
      <c r="E23" s="28">
        <f t="shared" si="0"/>
        <v>0</v>
      </c>
      <c r="F23" s="7"/>
      <c r="G23" s="7"/>
      <c r="H23" s="8"/>
    </row>
    <row r="24" spans="1:8" customFormat="1" x14ac:dyDescent="0.35">
      <c r="A24" s="271"/>
      <c r="C24" s="324"/>
    </row>
    <row r="25" spans="1:8" customFormat="1" ht="15" thickBot="1" x14ac:dyDescent="0.4">
      <c r="A25" s="271"/>
      <c r="B25" s="4"/>
      <c r="C25" s="324"/>
    </row>
    <row r="26" spans="1:8" s="299" customFormat="1" ht="15.5" x14ac:dyDescent="0.35">
      <c r="A26" s="304" t="s">
        <v>63</v>
      </c>
      <c r="B26" s="35"/>
      <c r="C26" s="325"/>
      <c r="D26" s="305" t="s">
        <v>48</v>
      </c>
      <c r="E26" s="306"/>
      <c r="F26" s="302"/>
      <c r="G26" s="302"/>
      <c r="H26" s="303"/>
    </row>
    <row r="27" spans="1:8" ht="16" thickBot="1" x14ac:dyDescent="0.4">
      <c r="A27" s="268" t="s">
        <v>49</v>
      </c>
      <c r="B27" s="36"/>
      <c r="C27" s="326"/>
      <c r="D27" s="37" t="s">
        <v>51</v>
      </c>
      <c r="E27" s="38" t="s">
        <v>52</v>
      </c>
      <c r="F27" s="7"/>
      <c r="G27" s="7"/>
      <c r="H27" s="8"/>
    </row>
    <row r="28" spans="1:8" x14ac:dyDescent="0.35">
      <c r="A28" s="269" t="s">
        <v>65</v>
      </c>
      <c r="B28" s="39"/>
      <c r="C28" s="326"/>
      <c r="D28" s="40">
        <f>SUM('1:53'!I25)</f>
        <v>0</v>
      </c>
      <c r="E28" s="41">
        <f t="shared" ref="E28:E37" si="1">IFERROR(D28/$D$80,0)</f>
        <v>0</v>
      </c>
      <c r="F28" s="7"/>
      <c r="G28" s="7"/>
      <c r="H28" s="8"/>
    </row>
    <row r="29" spans="1:8" x14ac:dyDescent="0.35">
      <c r="A29" s="269" t="s">
        <v>66</v>
      </c>
      <c r="B29" s="42"/>
      <c r="C29" s="326"/>
      <c r="D29" s="40">
        <f>SUM('1:53'!I26)</f>
        <v>0</v>
      </c>
      <c r="E29" s="43">
        <f t="shared" si="1"/>
        <v>0</v>
      </c>
      <c r="F29" s="7"/>
      <c r="G29" s="7"/>
      <c r="H29" s="8"/>
    </row>
    <row r="30" spans="1:8" x14ac:dyDescent="0.35">
      <c r="A30" s="269" t="s">
        <v>67</v>
      </c>
      <c r="B30" s="42"/>
      <c r="C30" s="326"/>
      <c r="D30" s="40">
        <f>SUM('1:53'!I27)</f>
        <v>0</v>
      </c>
      <c r="E30" s="43">
        <f t="shared" si="1"/>
        <v>0</v>
      </c>
      <c r="F30" s="7"/>
      <c r="G30" s="7"/>
      <c r="H30" s="8"/>
    </row>
    <row r="31" spans="1:8" x14ac:dyDescent="0.35">
      <c r="A31" s="269" t="s">
        <v>68</v>
      </c>
      <c r="B31" s="42"/>
      <c r="C31" s="326"/>
      <c r="D31" s="40">
        <f>SUM('1:53'!I28)</f>
        <v>0</v>
      </c>
      <c r="E31" s="43">
        <f t="shared" si="1"/>
        <v>0</v>
      </c>
      <c r="F31" s="7"/>
      <c r="G31" s="7"/>
      <c r="H31" s="8"/>
    </row>
    <row r="32" spans="1:8" x14ac:dyDescent="0.35">
      <c r="A32" s="269" t="s">
        <v>69</v>
      </c>
      <c r="B32" s="42"/>
      <c r="C32" s="326"/>
      <c r="D32" s="40">
        <f>SUM('1:53'!I29)</f>
        <v>0</v>
      </c>
      <c r="E32" s="43">
        <f t="shared" si="1"/>
        <v>0</v>
      </c>
      <c r="F32" s="7"/>
      <c r="G32" s="7"/>
      <c r="H32" s="8"/>
    </row>
    <row r="33" spans="1:8" x14ac:dyDescent="0.35">
      <c r="A33" s="269" t="s">
        <v>70</v>
      </c>
      <c r="B33" s="42"/>
      <c r="C33" s="326"/>
      <c r="D33" s="40">
        <f>SUM('1:53'!I30)</f>
        <v>0</v>
      </c>
      <c r="E33" s="43">
        <f t="shared" si="1"/>
        <v>0</v>
      </c>
      <c r="F33" s="7"/>
      <c r="G33" s="7"/>
      <c r="H33" s="8"/>
    </row>
    <row r="34" spans="1:8" x14ac:dyDescent="0.35">
      <c r="A34" s="269" t="s">
        <v>71</v>
      </c>
      <c r="B34" s="42"/>
      <c r="C34" s="326"/>
      <c r="D34" s="40">
        <f>SUM('1:53'!I31)</f>
        <v>0</v>
      </c>
      <c r="E34" s="43">
        <f t="shared" si="1"/>
        <v>0</v>
      </c>
      <c r="F34" s="7"/>
      <c r="G34" s="7"/>
      <c r="H34" s="8"/>
    </row>
    <row r="35" spans="1:8" x14ac:dyDescent="0.35">
      <c r="A35" s="269" t="s">
        <v>72</v>
      </c>
      <c r="B35" s="42"/>
      <c r="C35" s="326"/>
      <c r="D35" s="40">
        <f>SUM('1:53'!I32)</f>
        <v>0</v>
      </c>
      <c r="E35" s="43">
        <f t="shared" si="1"/>
        <v>0</v>
      </c>
      <c r="F35" s="7"/>
      <c r="G35" s="7"/>
      <c r="H35" s="8"/>
    </row>
    <row r="36" spans="1:8" x14ac:dyDescent="0.35">
      <c r="A36" s="269" t="s">
        <v>73</v>
      </c>
      <c r="B36" s="42"/>
      <c r="C36" s="326"/>
      <c r="D36" s="40">
        <f>SUM('1:53'!I33)</f>
        <v>0</v>
      </c>
      <c r="E36" s="43">
        <f t="shared" si="1"/>
        <v>0</v>
      </c>
      <c r="F36" s="7"/>
      <c r="G36" s="7"/>
      <c r="H36" s="8"/>
    </row>
    <row r="37" spans="1:8" ht="15" thickBot="1" x14ac:dyDescent="0.4">
      <c r="A37" s="270" t="s">
        <v>74</v>
      </c>
      <c r="B37" s="44"/>
      <c r="C37" s="326"/>
      <c r="D37" s="286">
        <f>SUM('1:53'!I34)</f>
        <v>0</v>
      </c>
      <c r="E37" s="38">
        <f t="shared" si="1"/>
        <v>0</v>
      </c>
      <c r="F37" s="7"/>
      <c r="G37" s="7"/>
      <c r="H37" s="8"/>
    </row>
    <row r="38" spans="1:8" customFormat="1" x14ac:dyDescent="0.35">
      <c r="A38" s="271"/>
      <c r="C38" s="324"/>
    </row>
    <row r="39" spans="1:8" customFormat="1" ht="15" thickBot="1" x14ac:dyDescent="0.4">
      <c r="A39" s="271"/>
      <c r="B39" s="4"/>
      <c r="C39" s="324"/>
    </row>
    <row r="40" spans="1:8" s="299" customFormat="1" ht="15.5" x14ac:dyDescent="0.35">
      <c r="A40" s="298" t="s">
        <v>75</v>
      </c>
      <c r="B40" s="45"/>
      <c r="C40" s="325"/>
      <c r="D40" s="307" t="s">
        <v>48</v>
      </c>
      <c r="E40" s="308"/>
      <c r="F40" s="302"/>
      <c r="G40" s="302"/>
      <c r="H40" s="303"/>
    </row>
    <row r="41" spans="1:8" ht="16" thickBot="1" x14ac:dyDescent="0.4">
      <c r="A41" s="268" t="s">
        <v>49</v>
      </c>
      <c r="B41" s="46"/>
      <c r="C41" s="326"/>
      <c r="D41" s="47" t="s">
        <v>51</v>
      </c>
      <c r="E41" s="48" t="s">
        <v>52</v>
      </c>
      <c r="F41" s="7"/>
      <c r="G41" s="7"/>
      <c r="H41" s="8"/>
    </row>
    <row r="42" spans="1:8" x14ac:dyDescent="0.35">
      <c r="A42" s="269" t="s">
        <v>77</v>
      </c>
      <c r="B42" s="49"/>
      <c r="C42" s="326"/>
      <c r="D42" s="50">
        <f>SUM('1:53'!I41)</f>
        <v>0</v>
      </c>
      <c r="E42" s="51">
        <f t="shared" ref="E42:E51" si="2">IFERROR(D42/$D$80,0)</f>
        <v>0</v>
      </c>
      <c r="F42" s="7"/>
      <c r="G42" s="7"/>
      <c r="H42" s="8"/>
    </row>
    <row r="43" spans="1:8" x14ac:dyDescent="0.35">
      <c r="A43" s="269" t="s">
        <v>78</v>
      </c>
      <c r="B43" s="52"/>
      <c r="C43" s="326"/>
      <c r="D43" s="50">
        <f>SUM('1:53'!I42)</f>
        <v>0</v>
      </c>
      <c r="E43" s="53">
        <f t="shared" si="2"/>
        <v>0</v>
      </c>
      <c r="F43" s="7"/>
      <c r="G43" s="7"/>
      <c r="H43" s="8"/>
    </row>
    <row r="44" spans="1:8" x14ac:dyDescent="0.35">
      <c r="A44" s="269" t="s">
        <v>79</v>
      </c>
      <c r="B44" s="52"/>
      <c r="C44" s="326"/>
      <c r="D44" s="50">
        <f>SUM('1:53'!I43)</f>
        <v>0</v>
      </c>
      <c r="E44" s="53">
        <f t="shared" si="2"/>
        <v>0</v>
      </c>
      <c r="F44" s="7"/>
      <c r="G44" s="7"/>
      <c r="H44" s="8"/>
    </row>
    <row r="45" spans="1:8" x14ac:dyDescent="0.35">
      <c r="A45" s="269" t="s">
        <v>80</v>
      </c>
      <c r="B45" s="52"/>
      <c r="C45" s="326"/>
      <c r="D45" s="50">
        <f>SUM('1:53'!I44)</f>
        <v>0</v>
      </c>
      <c r="E45" s="53">
        <f t="shared" si="2"/>
        <v>0</v>
      </c>
      <c r="F45" s="7"/>
      <c r="G45" s="7"/>
      <c r="H45" s="8"/>
    </row>
    <row r="46" spans="1:8" x14ac:dyDescent="0.35">
      <c r="A46" s="269" t="s">
        <v>81</v>
      </c>
      <c r="B46" s="52"/>
      <c r="C46" s="326"/>
      <c r="D46" s="50">
        <f>SUM('1:53'!I45)</f>
        <v>0</v>
      </c>
      <c r="E46" s="53">
        <f t="shared" si="2"/>
        <v>0</v>
      </c>
      <c r="F46" s="7"/>
      <c r="G46" s="7"/>
      <c r="H46" s="8"/>
    </row>
    <row r="47" spans="1:8" x14ac:dyDescent="0.35">
      <c r="A47" s="269" t="s">
        <v>82</v>
      </c>
      <c r="B47" s="52"/>
      <c r="C47" s="326"/>
      <c r="D47" s="50">
        <f>SUM('1:53'!I46)</f>
        <v>0</v>
      </c>
      <c r="E47" s="53">
        <f t="shared" si="2"/>
        <v>0</v>
      </c>
      <c r="F47" s="7"/>
      <c r="G47" s="7"/>
      <c r="H47" s="8"/>
    </row>
    <row r="48" spans="1:8" x14ac:dyDescent="0.35">
      <c r="A48" s="269" t="s">
        <v>83</v>
      </c>
      <c r="B48" s="52"/>
      <c r="C48" s="326"/>
      <c r="D48" s="50">
        <f>SUM('1:53'!I47)</f>
        <v>0</v>
      </c>
      <c r="E48" s="53">
        <f t="shared" si="2"/>
        <v>0</v>
      </c>
      <c r="F48" s="7"/>
      <c r="G48" s="7"/>
      <c r="H48" s="8"/>
    </row>
    <row r="49" spans="1:8" x14ac:dyDescent="0.35">
      <c r="A49" s="269" t="s">
        <v>84</v>
      </c>
      <c r="B49" s="52"/>
      <c r="C49" s="326"/>
      <c r="D49" s="50">
        <f>SUM('1:53'!I48)</f>
        <v>0</v>
      </c>
      <c r="E49" s="53">
        <f t="shared" si="2"/>
        <v>0</v>
      </c>
      <c r="F49" s="7"/>
      <c r="G49" s="7"/>
      <c r="H49" s="8"/>
    </row>
    <row r="50" spans="1:8" x14ac:dyDescent="0.35">
      <c r="A50" s="269" t="s">
        <v>85</v>
      </c>
      <c r="B50" s="52"/>
      <c r="C50" s="326"/>
      <c r="D50" s="50">
        <f>SUM('1:53'!I49)</f>
        <v>0</v>
      </c>
      <c r="E50" s="53">
        <f t="shared" si="2"/>
        <v>0</v>
      </c>
      <c r="F50" s="7"/>
      <c r="G50" s="7"/>
      <c r="H50" s="8"/>
    </row>
    <row r="51" spans="1:8" ht="15" thickBot="1" x14ac:dyDescent="0.4">
      <c r="A51" s="270" t="s">
        <v>86</v>
      </c>
      <c r="B51" s="52"/>
      <c r="C51" s="326"/>
      <c r="D51" s="285">
        <f>SUM('1:53'!I50)</f>
        <v>0</v>
      </c>
      <c r="E51" s="48">
        <f t="shared" si="2"/>
        <v>0</v>
      </c>
      <c r="F51" s="7"/>
      <c r="G51" s="7"/>
      <c r="H51" s="8"/>
    </row>
    <row r="52" spans="1:8" customFormat="1" x14ac:dyDescent="0.35">
      <c r="A52" s="271"/>
      <c r="C52" s="324"/>
    </row>
    <row r="53" spans="1:8" customFormat="1" ht="15" thickBot="1" x14ac:dyDescent="0.4">
      <c r="A53" s="271"/>
      <c r="B53" s="4"/>
      <c r="C53" s="324"/>
    </row>
    <row r="54" spans="1:8" s="299" customFormat="1" ht="15.5" x14ac:dyDescent="0.35">
      <c r="A54" s="298" t="s">
        <v>87</v>
      </c>
      <c r="B54" s="54"/>
      <c r="C54" s="325"/>
      <c r="D54" s="309" t="s">
        <v>48</v>
      </c>
      <c r="E54" s="310"/>
      <c r="F54" s="302"/>
      <c r="G54" s="302"/>
      <c r="H54" s="303"/>
    </row>
    <row r="55" spans="1:8" ht="16" thickBot="1" x14ac:dyDescent="0.4">
      <c r="A55" s="268" t="s">
        <v>49</v>
      </c>
      <c r="B55" s="55"/>
      <c r="C55" s="326"/>
      <c r="D55" s="56" t="s">
        <v>51</v>
      </c>
      <c r="E55" s="57" t="s">
        <v>52</v>
      </c>
      <c r="F55" s="7"/>
      <c r="G55" s="7"/>
      <c r="H55" s="8"/>
    </row>
    <row r="56" spans="1:8" x14ac:dyDescent="0.35">
      <c r="A56" s="269" t="s">
        <v>89</v>
      </c>
      <c r="B56" s="58"/>
      <c r="C56" s="326"/>
      <c r="D56" s="59">
        <f>SUM('1:53'!I57)</f>
        <v>0</v>
      </c>
      <c r="E56" s="60">
        <f t="shared" ref="E56:E65" si="3">IFERROR(D56/$D$80,0)</f>
        <v>0</v>
      </c>
      <c r="F56" s="7"/>
      <c r="G56" s="7"/>
      <c r="H56" s="8"/>
    </row>
    <row r="57" spans="1:8" x14ac:dyDescent="0.35">
      <c r="A57" s="269" t="s">
        <v>90</v>
      </c>
      <c r="B57" s="61"/>
      <c r="C57" s="326"/>
      <c r="D57" s="59">
        <f>SUM('1:53'!I58)</f>
        <v>0</v>
      </c>
      <c r="E57" s="62">
        <f t="shared" si="3"/>
        <v>0</v>
      </c>
      <c r="F57" s="7"/>
      <c r="G57" s="7"/>
      <c r="H57" s="8"/>
    </row>
    <row r="58" spans="1:8" x14ac:dyDescent="0.35">
      <c r="A58" s="269" t="s">
        <v>91</v>
      </c>
      <c r="B58" s="61"/>
      <c r="C58" s="326"/>
      <c r="D58" s="59">
        <f>SUM('1:53'!I59)</f>
        <v>0</v>
      </c>
      <c r="E58" s="62">
        <f t="shared" si="3"/>
        <v>0</v>
      </c>
      <c r="F58" s="7"/>
      <c r="G58" s="7"/>
      <c r="H58" s="8"/>
    </row>
    <row r="59" spans="1:8" x14ac:dyDescent="0.35">
      <c r="A59" s="269" t="s">
        <v>92</v>
      </c>
      <c r="B59" s="61"/>
      <c r="C59" s="326"/>
      <c r="D59" s="59">
        <f>SUM('1:53'!I60)</f>
        <v>0</v>
      </c>
      <c r="E59" s="62">
        <f t="shared" si="3"/>
        <v>0</v>
      </c>
      <c r="F59" s="7"/>
      <c r="G59" s="7"/>
      <c r="H59" s="8"/>
    </row>
    <row r="60" spans="1:8" x14ac:dyDescent="0.35">
      <c r="A60" s="269" t="s">
        <v>93</v>
      </c>
      <c r="B60" s="61"/>
      <c r="C60" s="326"/>
      <c r="D60" s="59">
        <f>SUM('1:53'!I61)</f>
        <v>0</v>
      </c>
      <c r="E60" s="62">
        <f t="shared" si="3"/>
        <v>0</v>
      </c>
      <c r="F60" s="7"/>
      <c r="G60" s="7"/>
      <c r="H60" s="8"/>
    </row>
    <row r="61" spans="1:8" x14ac:dyDescent="0.35">
      <c r="A61" s="269" t="s">
        <v>94</v>
      </c>
      <c r="B61" s="61"/>
      <c r="C61" s="326"/>
      <c r="D61" s="59">
        <f>SUM('1:53'!I62)</f>
        <v>0</v>
      </c>
      <c r="E61" s="62">
        <f t="shared" si="3"/>
        <v>0</v>
      </c>
      <c r="F61" s="7"/>
      <c r="G61" s="7"/>
      <c r="H61" s="8"/>
    </row>
    <row r="62" spans="1:8" x14ac:dyDescent="0.35">
      <c r="A62" s="269" t="s">
        <v>95</v>
      </c>
      <c r="B62" s="61"/>
      <c r="C62" s="326"/>
      <c r="D62" s="59">
        <f>SUM('1:53'!I63)</f>
        <v>0</v>
      </c>
      <c r="E62" s="62">
        <f t="shared" si="3"/>
        <v>0</v>
      </c>
      <c r="F62" s="7"/>
      <c r="G62" s="7"/>
      <c r="H62" s="8"/>
    </row>
    <row r="63" spans="1:8" x14ac:dyDescent="0.35">
      <c r="A63" s="269" t="s">
        <v>96</v>
      </c>
      <c r="B63" s="61"/>
      <c r="C63" s="326"/>
      <c r="D63" s="59">
        <f>SUM('1:53'!I64)</f>
        <v>0</v>
      </c>
      <c r="E63" s="62">
        <f t="shared" si="3"/>
        <v>0</v>
      </c>
      <c r="F63" s="7"/>
      <c r="G63" s="7"/>
      <c r="H63" s="8"/>
    </row>
    <row r="64" spans="1:8" x14ac:dyDescent="0.35">
      <c r="A64" s="269" t="s">
        <v>97</v>
      </c>
      <c r="B64" s="61"/>
      <c r="C64" s="326"/>
      <c r="D64" s="59">
        <f>SUM('1:53'!I65)</f>
        <v>0</v>
      </c>
      <c r="E64" s="62">
        <f t="shared" si="3"/>
        <v>0</v>
      </c>
      <c r="F64" s="7"/>
      <c r="G64" s="7"/>
      <c r="H64" s="8"/>
    </row>
    <row r="65" spans="1:9" ht="15" thickBot="1" x14ac:dyDescent="0.4">
      <c r="A65" s="270" t="s">
        <v>98</v>
      </c>
      <c r="B65" s="63"/>
      <c r="C65" s="326"/>
      <c r="D65" s="284">
        <f>SUM('1:53'!I66)</f>
        <v>0</v>
      </c>
      <c r="E65" s="57">
        <f t="shared" si="3"/>
        <v>0</v>
      </c>
      <c r="F65" s="7"/>
      <c r="G65" s="7"/>
      <c r="H65" s="8"/>
    </row>
    <row r="66" spans="1:9" customFormat="1" ht="11.5" customHeight="1" x14ac:dyDescent="0.35">
      <c r="A66" s="271"/>
      <c r="C66" s="324"/>
    </row>
    <row r="67" spans="1:9" customFormat="1" ht="15" thickBot="1" x14ac:dyDescent="0.4">
      <c r="A67" s="271"/>
      <c r="B67" s="4"/>
      <c r="C67" s="324"/>
    </row>
    <row r="68" spans="1:9" s="299" customFormat="1" ht="15.5" x14ac:dyDescent="0.35">
      <c r="A68" s="298" t="s">
        <v>99</v>
      </c>
      <c r="B68" s="64"/>
      <c r="C68" s="325"/>
      <c r="D68" s="311" t="s">
        <v>48</v>
      </c>
      <c r="E68" s="312"/>
      <c r="F68" s="302"/>
      <c r="G68" s="302"/>
      <c r="H68" s="303"/>
    </row>
    <row r="69" spans="1:9" ht="16" thickBot="1" x14ac:dyDescent="0.4">
      <c r="A69" s="268" t="s">
        <v>49</v>
      </c>
      <c r="B69" s="65"/>
      <c r="C69" s="326"/>
      <c r="D69" s="66" t="s">
        <v>51</v>
      </c>
      <c r="E69" s="67" t="s">
        <v>52</v>
      </c>
      <c r="F69" s="7"/>
      <c r="G69" s="7"/>
      <c r="H69" s="8"/>
    </row>
    <row r="70" spans="1:9" x14ac:dyDescent="0.35">
      <c r="A70" s="269" t="s">
        <v>101</v>
      </c>
      <c r="B70" s="68"/>
      <c r="C70" s="326"/>
      <c r="D70" s="69">
        <f>SUM('1:53'!I73)</f>
        <v>0</v>
      </c>
      <c r="E70" s="70">
        <f t="shared" ref="E70:E79" si="4">IFERROR(D70/$D$80,0)</f>
        <v>0</v>
      </c>
      <c r="F70" s="7"/>
      <c r="G70" s="7"/>
      <c r="H70" s="8"/>
    </row>
    <row r="71" spans="1:9" x14ac:dyDescent="0.35">
      <c r="A71" s="269" t="s">
        <v>102</v>
      </c>
      <c r="B71" s="71"/>
      <c r="C71" s="326"/>
      <c r="D71" s="69">
        <f>SUM('1:53'!I74)</f>
        <v>0</v>
      </c>
      <c r="E71" s="72">
        <f t="shared" si="4"/>
        <v>0</v>
      </c>
      <c r="F71" s="7"/>
      <c r="G71" s="7"/>
      <c r="H71" s="8"/>
    </row>
    <row r="72" spans="1:9" x14ac:dyDescent="0.35">
      <c r="A72" s="269" t="s">
        <v>103</v>
      </c>
      <c r="B72" s="71"/>
      <c r="C72" s="326"/>
      <c r="D72" s="69">
        <f>SUM('1:53'!I75)</f>
        <v>0</v>
      </c>
      <c r="E72" s="72">
        <f t="shared" si="4"/>
        <v>0</v>
      </c>
      <c r="F72" s="7"/>
      <c r="G72" s="7"/>
      <c r="H72" s="8"/>
    </row>
    <row r="73" spans="1:9" x14ac:dyDescent="0.35">
      <c r="A73" s="269" t="s">
        <v>104</v>
      </c>
      <c r="B73" s="71"/>
      <c r="C73" s="326"/>
      <c r="D73" s="69">
        <f>SUM('1:53'!I76)</f>
        <v>0</v>
      </c>
      <c r="E73" s="72">
        <f t="shared" si="4"/>
        <v>0</v>
      </c>
      <c r="F73" s="7"/>
      <c r="G73" s="7"/>
      <c r="H73" s="8"/>
    </row>
    <row r="74" spans="1:9" x14ac:dyDescent="0.35">
      <c r="A74" s="269" t="s">
        <v>105</v>
      </c>
      <c r="B74" s="71"/>
      <c r="C74" s="326"/>
      <c r="D74" s="69">
        <f>SUM('1:53'!I77)</f>
        <v>0</v>
      </c>
      <c r="E74" s="72">
        <f t="shared" si="4"/>
        <v>0</v>
      </c>
      <c r="F74" s="7"/>
      <c r="G74" s="7"/>
      <c r="H74" s="8"/>
    </row>
    <row r="75" spans="1:9" x14ac:dyDescent="0.35">
      <c r="A75" s="269" t="s">
        <v>106</v>
      </c>
      <c r="B75" s="71"/>
      <c r="C75" s="326"/>
      <c r="D75" s="69">
        <f>SUM('1:53'!I78)</f>
        <v>0</v>
      </c>
      <c r="E75" s="72">
        <f t="shared" si="4"/>
        <v>0</v>
      </c>
      <c r="F75" s="7"/>
      <c r="G75" s="7"/>
      <c r="H75" s="8"/>
    </row>
    <row r="76" spans="1:9" x14ac:dyDescent="0.35">
      <c r="A76" s="269" t="s">
        <v>107</v>
      </c>
      <c r="B76" s="71"/>
      <c r="C76" s="326"/>
      <c r="D76" s="69">
        <f>SUM('1:53'!I79)</f>
        <v>0</v>
      </c>
      <c r="E76" s="72">
        <f t="shared" si="4"/>
        <v>0</v>
      </c>
      <c r="F76" s="7"/>
      <c r="G76" s="7"/>
      <c r="H76" s="8"/>
    </row>
    <row r="77" spans="1:9" x14ac:dyDescent="0.35">
      <c r="A77" s="269" t="s">
        <v>108</v>
      </c>
      <c r="B77" s="71"/>
      <c r="C77" s="326"/>
      <c r="D77" s="69">
        <f>SUM('1:53'!I80)</f>
        <v>0</v>
      </c>
      <c r="E77" s="72">
        <f t="shared" si="4"/>
        <v>0</v>
      </c>
      <c r="F77" s="7"/>
      <c r="G77" s="7"/>
      <c r="H77" s="8"/>
    </row>
    <row r="78" spans="1:9" x14ac:dyDescent="0.35">
      <c r="A78" s="269" t="s">
        <v>109</v>
      </c>
      <c r="B78" s="71"/>
      <c r="C78" s="326"/>
      <c r="D78" s="69">
        <f>SUM('1:53'!I81)</f>
        <v>0</v>
      </c>
      <c r="E78" s="72">
        <f t="shared" si="4"/>
        <v>0</v>
      </c>
      <c r="F78" s="7"/>
      <c r="G78" s="7"/>
      <c r="H78" s="8"/>
    </row>
    <row r="79" spans="1:9" ht="15" thickBot="1" x14ac:dyDescent="0.4">
      <c r="A79" s="270" t="s">
        <v>110</v>
      </c>
      <c r="B79" s="73"/>
      <c r="C79" s="326"/>
      <c r="D79" s="283">
        <f>SUM('1:53'!I82)</f>
        <v>0</v>
      </c>
      <c r="E79" s="67">
        <f t="shared" si="4"/>
        <v>0</v>
      </c>
      <c r="F79" s="7"/>
      <c r="G79" s="7"/>
      <c r="H79" s="8"/>
    </row>
    <row r="80" spans="1:9" x14ac:dyDescent="0.35">
      <c r="A80" s="327"/>
      <c r="B80" s="328"/>
      <c r="C80" s="326"/>
      <c r="D80" s="329">
        <f>SUM(D14:D79)</f>
        <v>0</v>
      </c>
      <c r="E80" s="330"/>
      <c r="F80" s="326"/>
      <c r="G80" s="326"/>
      <c r="H80" s="332"/>
      <c r="I80" s="326"/>
    </row>
    <row r="81" spans="1:10" x14ac:dyDescent="0.35">
      <c r="A81" s="327"/>
      <c r="B81" s="328"/>
      <c r="C81" s="326"/>
      <c r="D81" s="330"/>
      <c r="E81" s="326"/>
      <c r="F81" s="326"/>
      <c r="G81" s="326"/>
      <c r="H81" s="332"/>
      <c r="I81" s="326"/>
    </row>
    <row r="82" spans="1:10" ht="21" x14ac:dyDescent="0.35">
      <c r="A82" s="331" t="s">
        <v>111</v>
      </c>
      <c r="B82" s="313"/>
      <c r="C82" s="332"/>
      <c r="D82" s="332"/>
      <c r="E82" s="332"/>
      <c r="F82" s="332"/>
      <c r="G82" s="332"/>
      <c r="H82" s="332"/>
      <c r="I82" s="326"/>
      <c r="J82" s="78"/>
    </row>
    <row r="83" spans="1:10" x14ac:dyDescent="0.35">
      <c r="A83" s="107"/>
      <c r="B83" s="79"/>
      <c r="C83" s="361" t="s">
        <v>112</v>
      </c>
      <c r="D83" s="361"/>
      <c r="E83" s="361"/>
      <c r="F83" s="361"/>
      <c r="G83" s="361"/>
      <c r="H83" s="362" t="s">
        <v>113</v>
      </c>
      <c r="I83" s="363"/>
      <c r="J83" s="364"/>
    </row>
    <row r="84" spans="1:10" x14ac:dyDescent="0.35">
      <c r="A84" s="80" t="s">
        <v>114</v>
      </c>
      <c r="B84" s="281" t="s">
        <v>115</v>
      </c>
      <c r="C84" s="81">
        <f>'Tasks, Summary &amp; Declaration'!$B$13</f>
        <v>0</v>
      </c>
      <c r="D84" s="82">
        <f>'Tasks, Summary &amp; Declaration'!$B$27</f>
        <v>0</v>
      </c>
      <c r="E84" s="83">
        <f>'Tasks, Summary &amp; Declaration'!$B$41</f>
        <v>0</v>
      </c>
      <c r="F84" s="84">
        <f>'Tasks, Summary &amp; Declaration'!$B$55</f>
        <v>0</v>
      </c>
      <c r="G84" s="85">
        <f>'Tasks, Summary &amp; Declaration'!$B$69</f>
        <v>0</v>
      </c>
      <c r="H84" s="365"/>
      <c r="I84" s="366"/>
      <c r="J84" s="367"/>
    </row>
    <row r="85" spans="1:10" x14ac:dyDescent="0.35">
      <c r="A85" s="86">
        <v>1</v>
      </c>
      <c r="B85" s="282">
        <f>'1'!B8</f>
        <v>0</v>
      </c>
      <c r="C85" s="87">
        <f>'1'!$B$91</f>
        <v>0</v>
      </c>
      <c r="D85" s="88">
        <f>'1'!$C$91</f>
        <v>0</v>
      </c>
      <c r="E85" s="89">
        <f>'1'!$D$91</f>
        <v>0</v>
      </c>
      <c r="F85" s="90">
        <f>'1'!$E$91</f>
        <v>0</v>
      </c>
      <c r="G85" s="91">
        <f>'1'!$F$91</f>
        <v>0</v>
      </c>
      <c r="H85" s="77"/>
      <c r="I85" s="92">
        <v>1</v>
      </c>
      <c r="J85" s="78"/>
    </row>
    <row r="86" spans="1:10" x14ac:dyDescent="0.35">
      <c r="A86" s="86">
        <v>2</v>
      </c>
      <c r="B86" s="282">
        <f>'Tasks, Summary &amp; Declaration'!B85+7</f>
        <v>7</v>
      </c>
      <c r="C86" s="87">
        <f>'2'!$B$91</f>
        <v>0</v>
      </c>
      <c r="D86" s="88">
        <f>'2'!$C$91</f>
        <v>0</v>
      </c>
      <c r="E86" s="89">
        <f>'2'!$D$91</f>
        <v>0</v>
      </c>
      <c r="F86" s="90">
        <f>'2'!$E$91</f>
        <v>0</v>
      </c>
      <c r="G86" s="91">
        <f>'2'!$F$91</f>
        <v>0</v>
      </c>
      <c r="H86" s="77"/>
      <c r="I86" s="92">
        <v>2</v>
      </c>
      <c r="J86" s="78"/>
    </row>
    <row r="87" spans="1:10" x14ac:dyDescent="0.35">
      <c r="A87" s="86">
        <v>3</v>
      </c>
      <c r="B87" s="282">
        <f>'Tasks, Summary &amp; Declaration'!B85+(2*7)</f>
        <v>14</v>
      </c>
      <c r="C87" s="87">
        <f>'3'!$B$91</f>
        <v>0</v>
      </c>
      <c r="D87" s="88">
        <f>'3'!$C$91</f>
        <v>0</v>
      </c>
      <c r="E87" s="89">
        <f>'3'!$D$91</f>
        <v>0</v>
      </c>
      <c r="F87" s="90">
        <f>'3'!$E$91</f>
        <v>0</v>
      </c>
      <c r="G87" s="91">
        <f>'3'!$F$91</f>
        <v>0</v>
      </c>
      <c r="H87" s="77"/>
      <c r="I87" s="92">
        <v>3</v>
      </c>
      <c r="J87" s="78"/>
    </row>
    <row r="88" spans="1:10" x14ac:dyDescent="0.35">
      <c r="A88" s="86">
        <v>4</v>
      </c>
      <c r="B88" s="282">
        <f>'Tasks, Summary &amp; Declaration'!B85+3*7</f>
        <v>21</v>
      </c>
      <c r="C88" s="87">
        <f>'4'!$B$91</f>
        <v>0</v>
      </c>
      <c r="D88" s="88">
        <f>'4'!$C$91</f>
        <v>0</v>
      </c>
      <c r="E88" s="89">
        <f>'4'!$D$91</f>
        <v>0</v>
      </c>
      <c r="F88" s="90">
        <f>'4'!$E$91</f>
        <v>0</v>
      </c>
      <c r="G88" s="91">
        <f>'4'!$F$91</f>
        <v>0</v>
      </c>
      <c r="H88" s="77"/>
      <c r="I88" s="92">
        <v>4</v>
      </c>
      <c r="J88" s="78"/>
    </row>
    <row r="89" spans="1:10" x14ac:dyDescent="0.35">
      <c r="A89" s="86">
        <v>5</v>
      </c>
      <c r="B89" s="282">
        <f>'Tasks, Summary &amp; Declaration'!B85+(4*7)</f>
        <v>28</v>
      </c>
      <c r="C89" s="87">
        <f>'5'!$B$91</f>
        <v>0</v>
      </c>
      <c r="D89" s="88">
        <f>'5'!$C$91</f>
        <v>0</v>
      </c>
      <c r="E89" s="89">
        <f>'5'!$D$91</f>
        <v>0</v>
      </c>
      <c r="F89" s="90">
        <f>'5'!$E$91</f>
        <v>0</v>
      </c>
      <c r="G89" s="91">
        <f>'5'!$F$91</f>
        <v>0</v>
      </c>
      <c r="H89" s="77"/>
      <c r="I89" s="92">
        <v>5</v>
      </c>
      <c r="J89" s="78"/>
    </row>
    <row r="90" spans="1:10" x14ac:dyDescent="0.35">
      <c r="A90" s="86">
        <v>6</v>
      </c>
      <c r="B90" s="282">
        <f>'Tasks, Summary &amp; Declaration'!B85+(5*7)</f>
        <v>35</v>
      </c>
      <c r="C90" s="87">
        <f>'6'!$B$91</f>
        <v>0</v>
      </c>
      <c r="D90" s="88">
        <f>'6'!$C$91</f>
        <v>0</v>
      </c>
      <c r="E90" s="89">
        <f>'6'!$D$91</f>
        <v>0</v>
      </c>
      <c r="F90" s="90">
        <f>'6'!$E$91</f>
        <v>0</v>
      </c>
      <c r="G90" s="91">
        <f>'6'!$F$91</f>
        <v>0</v>
      </c>
      <c r="H90" s="77"/>
      <c r="I90" s="92">
        <v>6</v>
      </c>
      <c r="J90" s="78"/>
    </row>
    <row r="91" spans="1:10" x14ac:dyDescent="0.35">
      <c r="A91" s="86">
        <v>7</v>
      </c>
      <c r="B91" s="282">
        <f>'Tasks, Summary &amp; Declaration'!B85+(6*7)</f>
        <v>42</v>
      </c>
      <c r="C91" s="87">
        <f>'7'!$B$91</f>
        <v>0</v>
      </c>
      <c r="D91" s="88">
        <f>'7'!$C$91</f>
        <v>0</v>
      </c>
      <c r="E91" s="89">
        <f>'7'!$D$91</f>
        <v>0</v>
      </c>
      <c r="F91" s="90">
        <f>'7'!$E$91</f>
        <v>0</v>
      </c>
      <c r="G91" s="91">
        <f>'7'!$F$91</f>
        <v>0</v>
      </c>
      <c r="H91" s="77"/>
      <c r="I91" s="92">
        <v>7</v>
      </c>
      <c r="J91" s="78"/>
    </row>
    <row r="92" spans="1:10" x14ac:dyDescent="0.35">
      <c r="A92" s="86">
        <v>8</v>
      </c>
      <c r="B92" s="282">
        <f>'Tasks, Summary &amp; Declaration'!B85+(7*7)</f>
        <v>49</v>
      </c>
      <c r="C92" s="87">
        <f>'8'!$B$91</f>
        <v>0</v>
      </c>
      <c r="D92" s="88">
        <f>'8'!$C$91</f>
        <v>0</v>
      </c>
      <c r="E92" s="89">
        <f>'8'!$D$91</f>
        <v>0</v>
      </c>
      <c r="F92" s="90">
        <f>'8'!$E$91</f>
        <v>0</v>
      </c>
      <c r="G92" s="91">
        <f>'8'!$F$91</f>
        <v>0</v>
      </c>
      <c r="H92" s="77"/>
      <c r="I92" s="92">
        <v>8</v>
      </c>
      <c r="J92" s="78"/>
    </row>
    <row r="93" spans="1:10" x14ac:dyDescent="0.35">
      <c r="A93" s="86">
        <v>9</v>
      </c>
      <c r="B93" s="282">
        <f>'Tasks, Summary &amp; Declaration'!B85+(8*7)</f>
        <v>56</v>
      </c>
      <c r="C93" s="87">
        <f>'9'!$B$91</f>
        <v>0</v>
      </c>
      <c r="D93" s="88">
        <f>'9'!$C$91</f>
        <v>0</v>
      </c>
      <c r="E93" s="89">
        <f>'9'!$D$91</f>
        <v>0</v>
      </c>
      <c r="F93" s="90">
        <f>'9'!$E$91</f>
        <v>0</v>
      </c>
      <c r="G93" s="91">
        <f>'9'!$F$91</f>
        <v>0</v>
      </c>
      <c r="H93" s="77"/>
      <c r="I93" s="92">
        <v>9</v>
      </c>
      <c r="J93" s="78"/>
    </row>
    <row r="94" spans="1:10" x14ac:dyDescent="0.35">
      <c r="A94" s="86">
        <v>10</v>
      </c>
      <c r="B94" s="282">
        <f>'Tasks, Summary &amp; Declaration'!B85+(9*7)</f>
        <v>63</v>
      </c>
      <c r="C94" s="87">
        <f>'10'!$B$91</f>
        <v>0</v>
      </c>
      <c r="D94" s="88">
        <f>'10'!$C$91</f>
        <v>0</v>
      </c>
      <c r="E94" s="89">
        <f>'10'!$D$91</f>
        <v>0</v>
      </c>
      <c r="F94" s="90">
        <f>'10'!$E$91</f>
        <v>0</v>
      </c>
      <c r="G94" s="91">
        <f>'10'!$F$91</f>
        <v>0</v>
      </c>
      <c r="H94" s="77"/>
      <c r="I94" s="92">
        <v>10</v>
      </c>
      <c r="J94" s="78"/>
    </row>
    <row r="95" spans="1:10" x14ac:dyDescent="0.35">
      <c r="A95" s="86">
        <v>11</v>
      </c>
      <c r="B95" s="282">
        <f>'Tasks, Summary &amp; Declaration'!B85+10*7</f>
        <v>70</v>
      </c>
      <c r="C95" s="87">
        <f>'11'!$B$91</f>
        <v>0</v>
      </c>
      <c r="D95" s="88">
        <f>'11'!$C$91</f>
        <v>0</v>
      </c>
      <c r="E95" s="89">
        <f>'11'!$D$91</f>
        <v>0</v>
      </c>
      <c r="F95" s="90">
        <f>'11'!$E$91</f>
        <v>0</v>
      </c>
      <c r="G95" s="91">
        <f>'11'!$F$91</f>
        <v>0</v>
      </c>
      <c r="H95" s="77"/>
      <c r="I95" s="92">
        <v>11</v>
      </c>
      <c r="J95" s="78"/>
    </row>
    <row r="96" spans="1:10" x14ac:dyDescent="0.35">
      <c r="A96" s="86">
        <v>12</v>
      </c>
      <c r="B96" s="282">
        <f>'Tasks, Summary &amp; Declaration'!B85+11*7</f>
        <v>77</v>
      </c>
      <c r="C96" s="87">
        <f>'12'!$B$91</f>
        <v>0</v>
      </c>
      <c r="D96" s="88">
        <f>'12'!$C$91</f>
        <v>0</v>
      </c>
      <c r="E96" s="89">
        <f>'12'!$D$91</f>
        <v>0</v>
      </c>
      <c r="F96" s="90">
        <f>'12'!$E$91</f>
        <v>0</v>
      </c>
      <c r="G96" s="91">
        <f>'12'!$F$91</f>
        <v>0</v>
      </c>
      <c r="H96" s="77"/>
      <c r="I96" s="92">
        <v>12</v>
      </c>
      <c r="J96" s="78"/>
    </row>
    <row r="97" spans="1:10" x14ac:dyDescent="0.35">
      <c r="A97" s="86">
        <v>13</v>
      </c>
      <c r="B97" s="282">
        <f>'Tasks, Summary &amp; Declaration'!B85+12*7</f>
        <v>84</v>
      </c>
      <c r="C97" s="87">
        <f>'13'!$B$91</f>
        <v>0</v>
      </c>
      <c r="D97" s="88">
        <f>'13'!$C$91</f>
        <v>0</v>
      </c>
      <c r="E97" s="89">
        <f>'13'!$D$91</f>
        <v>0</v>
      </c>
      <c r="F97" s="90">
        <f>'13'!$E$91</f>
        <v>0</v>
      </c>
      <c r="G97" s="91">
        <f>'13'!$F$91</f>
        <v>0</v>
      </c>
      <c r="H97" s="77"/>
      <c r="I97" s="92">
        <v>13</v>
      </c>
      <c r="J97" s="78"/>
    </row>
    <row r="98" spans="1:10" x14ac:dyDescent="0.35">
      <c r="A98" s="86">
        <v>14</v>
      </c>
      <c r="B98" s="282">
        <f>'Tasks, Summary &amp; Declaration'!B85+13*7</f>
        <v>91</v>
      </c>
      <c r="C98" s="87">
        <f>'14'!$B$91</f>
        <v>0</v>
      </c>
      <c r="D98" s="88">
        <f>'14'!$C$91</f>
        <v>0</v>
      </c>
      <c r="E98" s="89">
        <f>'14'!$D$91</f>
        <v>0</v>
      </c>
      <c r="F98" s="90">
        <f>'14'!$E$91</f>
        <v>0</v>
      </c>
      <c r="G98" s="91">
        <f>'14'!$F$91</f>
        <v>0</v>
      </c>
      <c r="H98" s="77"/>
      <c r="I98" s="92">
        <v>14</v>
      </c>
      <c r="J98" s="78"/>
    </row>
    <row r="99" spans="1:10" x14ac:dyDescent="0.35">
      <c r="A99" s="86">
        <v>15</v>
      </c>
      <c r="B99" s="282">
        <f>'Tasks, Summary &amp; Declaration'!B85+14*7</f>
        <v>98</v>
      </c>
      <c r="C99" s="87">
        <f>'15'!$B$91</f>
        <v>0</v>
      </c>
      <c r="D99" s="88">
        <f>'15'!$C$91</f>
        <v>0</v>
      </c>
      <c r="E99" s="89">
        <f>'15'!$D$91</f>
        <v>0</v>
      </c>
      <c r="F99" s="90">
        <f>'15'!$E$91</f>
        <v>0</v>
      </c>
      <c r="G99" s="91">
        <f>'15'!$F$91</f>
        <v>0</v>
      </c>
      <c r="H99" s="77"/>
      <c r="I99" s="92">
        <v>15</v>
      </c>
      <c r="J99" s="78"/>
    </row>
    <row r="100" spans="1:10" x14ac:dyDescent="0.35">
      <c r="A100" s="86">
        <v>16</v>
      </c>
      <c r="B100" s="282">
        <f>'Tasks, Summary &amp; Declaration'!B85+15*7</f>
        <v>105</v>
      </c>
      <c r="C100" s="87">
        <f>'16'!$B$91</f>
        <v>0</v>
      </c>
      <c r="D100" s="88">
        <f>'16'!$C$91</f>
        <v>0</v>
      </c>
      <c r="E100" s="89">
        <f>'16'!$D$91</f>
        <v>0</v>
      </c>
      <c r="F100" s="90">
        <f>'16'!$E$91</f>
        <v>0</v>
      </c>
      <c r="G100" s="91">
        <f>'16'!$F$91</f>
        <v>0</v>
      </c>
      <c r="H100" s="77"/>
      <c r="I100" s="92">
        <v>16</v>
      </c>
      <c r="J100" s="78"/>
    </row>
    <row r="101" spans="1:10" x14ac:dyDescent="0.35">
      <c r="A101" s="86">
        <v>17</v>
      </c>
      <c r="B101" s="282">
        <f>'Tasks, Summary &amp; Declaration'!B85+16*7</f>
        <v>112</v>
      </c>
      <c r="C101" s="87">
        <f>'17'!$B$91</f>
        <v>0</v>
      </c>
      <c r="D101" s="88">
        <f>'17'!$C$91</f>
        <v>0</v>
      </c>
      <c r="E101" s="89">
        <f>'17'!$D$91</f>
        <v>0</v>
      </c>
      <c r="F101" s="90">
        <f>'17'!$E$91</f>
        <v>0</v>
      </c>
      <c r="G101" s="91">
        <f>'17'!$F$91</f>
        <v>0</v>
      </c>
      <c r="H101" s="77"/>
      <c r="I101" s="92">
        <v>17</v>
      </c>
      <c r="J101" s="78"/>
    </row>
    <row r="102" spans="1:10" x14ac:dyDescent="0.35">
      <c r="A102" s="86">
        <v>18</v>
      </c>
      <c r="B102" s="282">
        <f>'Tasks, Summary &amp; Declaration'!B85+17*7</f>
        <v>119</v>
      </c>
      <c r="C102" s="87">
        <f>'18'!$B$91</f>
        <v>0</v>
      </c>
      <c r="D102" s="88">
        <f>'18'!$C$91</f>
        <v>0</v>
      </c>
      <c r="E102" s="89">
        <f>'18'!$D$91</f>
        <v>0</v>
      </c>
      <c r="F102" s="90">
        <f>'18'!$E$91</f>
        <v>0</v>
      </c>
      <c r="G102" s="91">
        <f>'18'!$F$91</f>
        <v>0</v>
      </c>
      <c r="H102" s="77"/>
      <c r="I102" s="92">
        <v>18</v>
      </c>
      <c r="J102" s="78"/>
    </row>
    <row r="103" spans="1:10" x14ac:dyDescent="0.35">
      <c r="A103" s="86">
        <v>19</v>
      </c>
      <c r="B103" s="282">
        <f>'Tasks, Summary &amp; Declaration'!B85+18*7</f>
        <v>126</v>
      </c>
      <c r="C103" s="87">
        <f>'19'!$B$91</f>
        <v>0</v>
      </c>
      <c r="D103" s="88">
        <f>'19'!$C$91</f>
        <v>0</v>
      </c>
      <c r="E103" s="89">
        <f>'19'!$D$91</f>
        <v>0</v>
      </c>
      <c r="F103" s="90">
        <f>'19'!$E$91</f>
        <v>0</v>
      </c>
      <c r="G103" s="91">
        <f>'19'!$F$91</f>
        <v>0</v>
      </c>
      <c r="H103" s="77"/>
      <c r="I103" s="92">
        <v>19</v>
      </c>
      <c r="J103" s="78"/>
    </row>
    <row r="104" spans="1:10" x14ac:dyDescent="0.35">
      <c r="A104" s="86">
        <v>20</v>
      </c>
      <c r="B104" s="282">
        <f>'Tasks, Summary &amp; Declaration'!B85+19*7</f>
        <v>133</v>
      </c>
      <c r="C104" s="87">
        <f>'20'!$B$91</f>
        <v>0</v>
      </c>
      <c r="D104" s="88">
        <f>'20'!$C$91</f>
        <v>0</v>
      </c>
      <c r="E104" s="89">
        <f>'20'!$D$91</f>
        <v>0</v>
      </c>
      <c r="F104" s="90">
        <f>'20'!$E$91</f>
        <v>0</v>
      </c>
      <c r="G104" s="91">
        <f>'20'!$F$91</f>
        <v>0</v>
      </c>
      <c r="H104" s="77"/>
      <c r="I104" s="92">
        <v>20</v>
      </c>
      <c r="J104" s="78"/>
    </row>
    <row r="105" spans="1:10" x14ac:dyDescent="0.35">
      <c r="A105" s="86">
        <v>21</v>
      </c>
      <c r="B105" s="282">
        <f>'Tasks, Summary &amp; Declaration'!B85+20*7</f>
        <v>140</v>
      </c>
      <c r="C105" s="87">
        <f>'21'!$B$91</f>
        <v>0</v>
      </c>
      <c r="D105" s="88">
        <f>'21'!$C$91</f>
        <v>0</v>
      </c>
      <c r="E105" s="89">
        <f>'21'!$D$91</f>
        <v>0</v>
      </c>
      <c r="F105" s="90">
        <f>'21'!$E$91</f>
        <v>0</v>
      </c>
      <c r="G105" s="91">
        <f>'21'!$F$91</f>
        <v>0</v>
      </c>
      <c r="H105" s="77"/>
      <c r="I105" s="92">
        <v>21</v>
      </c>
      <c r="J105" s="78"/>
    </row>
    <row r="106" spans="1:10" x14ac:dyDescent="0.35">
      <c r="A106" s="86">
        <v>22</v>
      </c>
      <c r="B106" s="282">
        <f>'Tasks, Summary &amp; Declaration'!B85+21*7</f>
        <v>147</v>
      </c>
      <c r="C106" s="87">
        <f>'22'!$B$91</f>
        <v>0</v>
      </c>
      <c r="D106" s="88">
        <f>'22'!$C$91</f>
        <v>0</v>
      </c>
      <c r="E106" s="89">
        <f>'22'!$D$91</f>
        <v>0</v>
      </c>
      <c r="F106" s="90">
        <f>'22'!$E$91</f>
        <v>0</v>
      </c>
      <c r="G106" s="91">
        <f>'22'!$F$91</f>
        <v>0</v>
      </c>
      <c r="H106" s="77"/>
      <c r="I106" s="92">
        <v>22</v>
      </c>
      <c r="J106" s="78"/>
    </row>
    <row r="107" spans="1:10" x14ac:dyDescent="0.35">
      <c r="A107" s="86">
        <v>23</v>
      </c>
      <c r="B107" s="282">
        <f>'Tasks, Summary &amp; Declaration'!B85+22*7</f>
        <v>154</v>
      </c>
      <c r="C107" s="87">
        <f>'23'!$B$91</f>
        <v>0</v>
      </c>
      <c r="D107" s="88">
        <f>'23'!$C$91</f>
        <v>0</v>
      </c>
      <c r="E107" s="89">
        <f>'23'!$D$91</f>
        <v>0</v>
      </c>
      <c r="F107" s="90">
        <f>'23'!$E$91</f>
        <v>0</v>
      </c>
      <c r="G107" s="91">
        <f>'23'!$F$91</f>
        <v>0</v>
      </c>
      <c r="H107" s="77"/>
      <c r="I107" s="92">
        <v>23</v>
      </c>
      <c r="J107" s="78"/>
    </row>
    <row r="108" spans="1:10" x14ac:dyDescent="0.35">
      <c r="A108" s="86">
        <v>24</v>
      </c>
      <c r="B108" s="282">
        <f>'Tasks, Summary &amp; Declaration'!B85+23*7</f>
        <v>161</v>
      </c>
      <c r="C108" s="87">
        <f>'24'!$B$91</f>
        <v>0</v>
      </c>
      <c r="D108" s="88">
        <f>'24'!$C$91</f>
        <v>0</v>
      </c>
      <c r="E108" s="89">
        <f>'24'!$D$91</f>
        <v>0</v>
      </c>
      <c r="F108" s="90">
        <f>'24'!$E$91</f>
        <v>0</v>
      </c>
      <c r="G108" s="91">
        <f>'24'!$F$91</f>
        <v>0</v>
      </c>
      <c r="H108" s="77"/>
      <c r="I108" s="92">
        <v>24</v>
      </c>
      <c r="J108" s="78"/>
    </row>
    <row r="109" spans="1:10" x14ac:dyDescent="0.35">
      <c r="A109" s="86">
        <v>25</v>
      </c>
      <c r="B109" s="282">
        <f>'Tasks, Summary &amp; Declaration'!B85+24*7</f>
        <v>168</v>
      </c>
      <c r="C109" s="87">
        <f>'25'!$B$91</f>
        <v>0</v>
      </c>
      <c r="D109" s="88">
        <f>'25'!$C$91</f>
        <v>0</v>
      </c>
      <c r="E109" s="89">
        <f>'25'!$D$91</f>
        <v>0</v>
      </c>
      <c r="F109" s="90">
        <f>'25'!$E$91</f>
        <v>0</v>
      </c>
      <c r="G109" s="91">
        <f>'25'!$F$91</f>
        <v>0</v>
      </c>
      <c r="H109" s="77"/>
      <c r="I109" s="92">
        <v>25</v>
      </c>
      <c r="J109" s="78"/>
    </row>
    <row r="110" spans="1:10" x14ac:dyDescent="0.35">
      <c r="A110" s="86">
        <v>26</v>
      </c>
      <c r="B110" s="282">
        <f>'Tasks, Summary &amp; Declaration'!B85+25*7</f>
        <v>175</v>
      </c>
      <c r="C110" s="87">
        <f>'26'!$B$91</f>
        <v>0</v>
      </c>
      <c r="D110" s="88">
        <f>'26'!$C$91</f>
        <v>0</v>
      </c>
      <c r="E110" s="89">
        <f>'26'!$D$91</f>
        <v>0</v>
      </c>
      <c r="F110" s="90">
        <f>'26'!$E$91</f>
        <v>0</v>
      </c>
      <c r="G110" s="91">
        <f>'26'!$F$91</f>
        <v>0</v>
      </c>
      <c r="H110" s="77"/>
      <c r="I110" s="92">
        <v>26</v>
      </c>
      <c r="J110" s="78"/>
    </row>
    <row r="111" spans="1:10" x14ac:dyDescent="0.35">
      <c r="A111" s="86">
        <v>27</v>
      </c>
      <c r="B111" s="282">
        <f>'Tasks, Summary &amp; Declaration'!B85+26*7</f>
        <v>182</v>
      </c>
      <c r="C111" s="87">
        <f>'27'!$B$91</f>
        <v>0</v>
      </c>
      <c r="D111" s="88">
        <f>'27'!$C$91</f>
        <v>0</v>
      </c>
      <c r="E111" s="89">
        <f>'27'!$D$91</f>
        <v>0</v>
      </c>
      <c r="F111" s="90">
        <f>'27'!$E$91</f>
        <v>0</v>
      </c>
      <c r="G111" s="91">
        <f>'27'!$F$91</f>
        <v>0</v>
      </c>
      <c r="H111" s="77"/>
      <c r="I111" s="92">
        <v>27</v>
      </c>
      <c r="J111" s="78"/>
    </row>
    <row r="112" spans="1:10" x14ac:dyDescent="0.35">
      <c r="A112" s="86">
        <v>28</v>
      </c>
      <c r="B112" s="282">
        <f>'Tasks, Summary &amp; Declaration'!B85+27*7</f>
        <v>189</v>
      </c>
      <c r="C112" s="87">
        <f>'28'!$B$91</f>
        <v>0</v>
      </c>
      <c r="D112" s="88">
        <f>'28'!$C$91</f>
        <v>0</v>
      </c>
      <c r="E112" s="89">
        <f>'28'!$D$91</f>
        <v>0</v>
      </c>
      <c r="F112" s="90">
        <f>'28'!$E$91</f>
        <v>0</v>
      </c>
      <c r="G112" s="91">
        <f>'28'!$F$91</f>
        <v>0</v>
      </c>
      <c r="H112" s="77"/>
      <c r="I112" s="92">
        <v>28</v>
      </c>
      <c r="J112" s="78"/>
    </row>
    <row r="113" spans="1:10" x14ac:dyDescent="0.35">
      <c r="A113" s="86">
        <v>29</v>
      </c>
      <c r="B113" s="282">
        <f>'Tasks, Summary &amp; Declaration'!B85+28*7</f>
        <v>196</v>
      </c>
      <c r="C113" s="87">
        <f>'29'!$B$91</f>
        <v>0</v>
      </c>
      <c r="D113" s="88">
        <f>'29'!$C$91</f>
        <v>0</v>
      </c>
      <c r="E113" s="89">
        <f>'29'!$D$91</f>
        <v>0</v>
      </c>
      <c r="F113" s="90">
        <f>'29'!$E$91</f>
        <v>0</v>
      </c>
      <c r="G113" s="91">
        <f>'29'!$F$91</f>
        <v>0</v>
      </c>
      <c r="H113" s="77"/>
      <c r="I113" s="92">
        <v>29</v>
      </c>
      <c r="J113" s="78"/>
    </row>
    <row r="114" spans="1:10" x14ac:dyDescent="0.35">
      <c r="A114" s="86">
        <v>30</v>
      </c>
      <c r="B114" s="282">
        <f>'Tasks, Summary &amp; Declaration'!B85+29*7</f>
        <v>203</v>
      </c>
      <c r="C114" s="87">
        <f>'30'!$B$91</f>
        <v>0</v>
      </c>
      <c r="D114" s="88">
        <f>'30'!$C$91</f>
        <v>0</v>
      </c>
      <c r="E114" s="89">
        <f>'30'!$D$91</f>
        <v>0</v>
      </c>
      <c r="F114" s="90">
        <f>'30'!$E$91</f>
        <v>0</v>
      </c>
      <c r="G114" s="91">
        <f>'30'!$F$91</f>
        <v>0</v>
      </c>
      <c r="H114" s="77"/>
      <c r="I114" s="92">
        <v>30</v>
      </c>
      <c r="J114" s="78"/>
    </row>
    <row r="115" spans="1:10" x14ac:dyDescent="0.35">
      <c r="A115" s="86">
        <v>31</v>
      </c>
      <c r="B115" s="282">
        <f>'Tasks, Summary &amp; Declaration'!B85+30*7</f>
        <v>210</v>
      </c>
      <c r="C115" s="87">
        <f>'31'!$B$91</f>
        <v>0</v>
      </c>
      <c r="D115" s="88">
        <f>'31'!$C$91</f>
        <v>0</v>
      </c>
      <c r="E115" s="89">
        <f>'31'!$D$91</f>
        <v>0</v>
      </c>
      <c r="F115" s="90">
        <f>'31'!$E$91</f>
        <v>0</v>
      </c>
      <c r="G115" s="91">
        <f>'31'!$F$91</f>
        <v>0</v>
      </c>
      <c r="H115" s="77"/>
      <c r="I115" s="92">
        <v>31</v>
      </c>
      <c r="J115" s="78"/>
    </row>
    <row r="116" spans="1:10" x14ac:dyDescent="0.35">
      <c r="A116" s="86">
        <v>32</v>
      </c>
      <c r="B116" s="282">
        <f>'Tasks, Summary &amp; Declaration'!B85+31*7</f>
        <v>217</v>
      </c>
      <c r="C116" s="87">
        <f>'32'!$B$91</f>
        <v>0</v>
      </c>
      <c r="D116" s="88">
        <f>'32'!$C$91</f>
        <v>0</v>
      </c>
      <c r="E116" s="89">
        <f>'32'!$D$91</f>
        <v>0</v>
      </c>
      <c r="F116" s="90">
        <f>'32'!$E$91</f>
        <v>0</v>
      </c>
      <c r="G116" s="91">
        <f>'32'!$F$91</f>
        <v>0</v>
      </c>
      <c r="H116" s="77"/>
      <c r="I116" s="92">
        <v>32</v>
      </c>
      <c r="J116" s="78"/>
    </row>
    <row r="117" spans="1:10" x14ac:dyDescent="0.35">
      <c r="A117" s="86">
        <v>33</v>
      </c>
      <c r="B117" s="282">
        <f>'Tasks, Summary &amp; Declaration'!B85+32*7</f>
        <v>224</v>
      </c>
      <c r="C117" s="87">
        <f>'33'!$B$91</f>
        <v>0</v>
      </c>
      <c r="D117" s="88">
        <f>'33'!$C$91</f>
        <v>0</v>
      </c>
      <c r="E117" s="89">
        <f>'33'!$D$91</f>
        <v>0</v>
      </c>
      <c r="F117" s="90">
        <f>'33'!$E$91</f>
        <v>0</v>
      </c>
      <c r="G117" s="91">
        <f>'33'!$F$91</f>
        <v>0</v>
      </c>
      <c r="H117" s="77"/>
      <c r="I117" s="92">
        <v>33</v>
      </c>
      <c r="J117" s="78"/>
    </row>
    <row r="118" spans="1:10" x14ac:dyDescent="0.35">
      <c r="A118" s="86">
        <v>34</v>
      </c>
      <c r="B118" s="282">
        <f>'Tasks, Summary &amp; Declaration'!B85+33*7</f>
        <v>231</v>
      </c>
      <c r="C118" s="87">
        <f>'34'!$B$91</f>
        <v>0</v>
      </c>
      <c r="D118" s="88">
        <f>'34'!$C$91</f>
        <v>0</v>
      </c>
      <c r="E118" s="89">
        <f>'34'!$D$91</f>
        <v>0</v>
      </c>
      <c r="F118" s="90">
        <f>'34'!$E$91</f>
        <v>0</v>
      </c>
      <c r="G118" s="91">
        <f>'34'!$F$91</f>
        <v>0</v>
      </c>
      <c r="H118" s="77"/>
      <c r="I118" s="92">
        <v>34</v>
      </c>
      <c r="J118" s="78"/>
    </row>
    <row r="119" spans="1:10" x14ac:dyDescent="0.35">
      <c r="A119" s="86">
        <v>35</v>
      </c>
      <c r="B119" s="282">
        <f>'Tasks, Summary &amp; Declaration'!B85+34*7</f>
        <v>238</v>
      </c>
      <c r="C119" s="87">
        <f>'35'!$B$91</f>
        <v>0</v>
      </c>
      <c r="D119" s="88">
        <f>'35'!$C$91</f>
        <v>0</v>
      </c>
      <c r="E119" s="89">
        <f>'35'!$D$91</f>
        <v>0</v>
      </c>
      <c r="F119" s="90">
        <f>'35'!$E$91</f>
        <v>0</v>
      </c>
      <c r="G119" s="91">
        <f>'35'!$F$91</f>
        <v>0</v>
      </c>
      <c r="H119" s="77"/>
      <c r="I119" s="92">
        <v>35</v>
      </c>
      <c r="J119" s="78"/>
    </row>
    <row r="120" spans="1:10" x14ac:dyDescent="0.35">
      <c r="A120" s="86">
        <v>36</v>
      </c>
      <c r="B120" s="282">
        <f>'Tasks, Summary &amp; Declaration'!B85+35*7</f>
        <v>245</v>
      </c>
      <c r="C120" s="87">
        <f>'36'!$B$91</f>
        <v>0</v>
      </c>
      <c r="D120" s="88">
        <f>'36'!$C$91</f>
        <v>0</v>
      </c>
      <c r="E120" s="89">
        <f>'36'!$D$91</f>
        <v>0</v>
      </c>
      <c r="F120" s="90">
        <f>'36'!$E$91</f>
        <v>0</v>
      </c>
      <c r="G120" s="91">
        <f>'36'!$F$91</f>
        <v>0</v>
      </c>
      <c r="H120" s="77"/>
      <c r="I120" s="92">
        <v>36</v>
      </c>
      <c r="J120" s="78"/>
    </row>
    <row r="121" spans="1:10" x14ac:dyDescent="0.35">
      <c r="A121" s="86">
        <v>37</v>
      </c>
      <c r="B121" s="282">
        <f>'Tasks, Summary &amp; Declaration'!B85+36*7</f>
        <v>252</v>
      </c>
      <c r="C121" s="87">
        <f>'37'!$B$91</f>
        <v>0</v>
      </c>
      <c r="D121" s="88">
        <f>'37'!$C$91</f>
        <v>0</v>
      </c>
      <c r="E121" s="89">
        <f>'37'!$D$91</f>
        <v>0</v>
      </c>
      <c r="F121" s="90">
        <f>'37'!$E$91</f>
        <v>0</v>
      </c>
      <c r="G121" s="91">
        <f>'37'!$F$91</f>
        <v>0</v>
      </c>
      <c r="H121" s="77"/>
      <c r="I121" s="92">
        <v>37</v>
      </c>
      <c r="J121" s="78"/>
    </row>
    <row r="122" spans="1:10" x14ac:dyDescent="0.35">
      <c r="A122" s="86">
        <v>38</v>
      </c>
      <c r="B122" s="282">
        <f>'Tasks, Summary &amp; Declaration'!B85+37*7</f>
        <v>259</v>
      </c>
      <c r="C122" s="87">
        <f>'38'!$B$91</f>
        <v>0</v>
      </c>
      <c r="D122" s="88">
        <f>'38'!$C$91</f>
        <v>0</v>
      </c>
      <c r="E122" s="89">
        <f>'38'!$D$91</f>
        <v>0</v>
      </c>
      <c r="F122" s="90">
        <f>'38'!$E$91</f>
        <v>0</v>
      </c>
      <c r="G122" s="91">
        <f>'38'!$F$91</f>
        <v>0</v>
      </c>
      <c r="H122" s="77"/>
      <c r="I122" s="92">
        <v>38</v>
      </c>
      <c r="J122" s="78"/>
    </row>
    <row r="123" spans="1:10" x14ac:dyDescent="0.35">
      <c r="A123" s="86">
        <v>39</v>
      </c>
      <c r="B123" s="282">
        <f>'Tasks, Summary &amp; Declaration'!B85+38*7</f>
        <v>266</v>
      </c>
      <c r="C123" s="87">
        <f>'39'!$B$91</f>
        <v>0</v>
      </c>
      <c r="D123" s="88">
        <f>'39'!$C$91</f>
        <v>0</v>
      </c>
      <c r="E123" s="89">
        <f>'39'!$D$91</f>
        <v>0</v>
      </c>
      <c r="F123" s="90">
        <f>'39'!$E$91</f>
        <v>0</v>
      </c>
      <c r="G123" s="91">
        <f>'39'!$F$91</f>
        <v>0</v>
      </c>
      <c r="H123" s="77"/>
      <c r="I123" s="92">
        <v>39</v>
      </c>
      <c r="J123" s="78"/>
    </row>
    <row r="124" spans="1:10" x14ac:dyDescent="0.35">
      <c r="A124" s="86">
        <v>40</v>
      </c>
      <c r="B124" s="282">
        <f>'Tasks, Summary &amp; Declaration'!B85+39*7</f>
        <v>273</v>
      </c>
      <c r="C124" s="87">
        <f>'40'!$B$91</f>
        <v>0</v>
      </c>
      <c r="D124" s="88">
        <f>'40'!$C$91</f>
        <v>0</v>
      </c>
      <c r="E124" s="89">
        <f>'40'!$D$91</f>
        <v>0</v>
      </c>
      <c r="F124" s="90">
        <f>'40'!$E$91</f>
        <v>0</v>
      </c>
      <c r="G124" s="91">
        <f>'40'!$F$91</f>
        <v>0</v>
      </c>
      <c r="H124" s="77"/>
      <c r="I124" s="92">
        <v>40</v>
      </c>
      <c r="J124" s="78"/>
    </row>
    <row r="125" spans="1:10" x14ac:dyDescent="0.35">
      <c r="A125" s="86">
        <v>41</v>
      </c>
      <c r="B125" s="282">
        <f>'Tasks, Summary &amp; Declaration'!B85+40*7</f>
        <v>280</v>
      </c>
      <c r="C125" s="87">
        <f>'41'!$B$91</f>
        <v>0</v>
      </c>
      <c r="D125" s="88">
        <f>'41'!$C$91</f>
        <v>0</v>
      </c>
      <c r="E125" s="89">
        <f>'41'!$D$91</f>
        <v>0</v>
      </c>
      <c r="F125" s="90">
        <f>'41'!$E$91</f>
        <v>0</v>
      </c>
      <c r="G125" s="91">
        <f>'41'!$F$91</f>
        <v>0</v>
      </c>
      <c r="H125" s="77"/>
      <c r="I125" s="92">
        <v>41</v>
      </c>
      <c r="J125" s="78"/>
    </row>
    <row r="126" spans="1:10" x14ac:dyDescent="0.35">
      <c r="A126" s="86">
        <v>42</v>
      </c>
      <c r="B126" s="282">
        <f>'Tasks, Summary &amp; Declaration'!B85+41*7</f>
        <v>287</v>
      </c>
      <c r="C126" s="87">
        <f>'42'!$B$91</f>
        <v>0</v>
      </c>
      <c r="D126" s="88">
        <f>'42'!$C$91</f>
        <v>0</v>
      </c>
      <c r="E126" s="89">
        <f>'42'!$D$91</f>
        <v>0</v>
      </c>
      <c r="F126" s="90">
        <f>'42'!$E$91</f>
        <v>0</v>
      </c>
      <c r="G126" s="91">
        <f>'42'!$F$91</f>
        <v>0</v>
      </c>
      <c r="H126" s="77"/>
      <c r="I126" s="92">
        <v>42</v>
      </c>
      <c r="J126" s="78"/>
    </row>
    <row r="127" spans="1:10" x14ac:dyDescent="0.35">
      <c r="A127" s="86">
        <v>43</v>
      </c>
      <c r="B127" s="282">
        <f>'Tasks, Summary &amp; Declaration'!B85+42*7</f>
        <v>294</v>
      </c>
      <c r="C127" s="87">
        <f>'43'!$B$91</f>
        <v>0</v>
      </c>
      <c r="D127" s="88">
        <f>'43'!$C$91</f>
        <v>0</v>
      </c>
      <c r="E127" s="89">
        <f>'43'!$D$91</f>
        <v>0</v>
      </c>
      <c r="F127" s="90">
        <f>'43'!$E$91</f>
        <v>0</v>
      </c>
      <c r="G127" s="91">
        <f>'43'!$F$91</f>
        <v>0</v>
      </c>
      <c r="H127" s="77"/>
      <c r="I127" s="92">
        <v>43</v>
      </c>
      <c r="J127" s="78"/>
    </row>
    <row r="128" spans="1:10" x14ac:dyDescent="0.35">
      <c r="A128" s="86">
        <v>44</v>
      </c>
      <c r="B128" s="282">
        <f>'Tasks, Summary &amp; Declaration'!B85+43*7</f>
        <v>301</v>
      </c>
      <c r="C128" s="87">
        <f>'44'!$B$91</f>
        <v>0</v>
      </c>
      <c r="D128" s="88">
        <f>'44'!$C$91</f>
        <v>0</v>
      </c>
      <c r="E128" s="89">
        <f>'44'!$D$91</f>
        <v>0</v>
      </c>
      <c r="F128" s="90">
        <f>'44'!$E$91</f>
        <v>0</v>
      </c>
      <c r="G128" s="91">
        <f>'44'!$F$91</f>
        <v>0</v>
      </c>
      <c r="H128" s="77"/>
      <c r="I128" s="92">
        <v>44</v>
      </c>
      <c r="J128" s="78"/>
    </row>
    <row r="129" spans="1:10" x14ac:dyDescent="0.35">
      <c r="A129" s="86">
        <v>45</v>
      </c>
      <c r="B129" s="282">
        <f>'Tasks, Summary &amp; Declaration'!B85+44*7</f>
        <v>308</v>
      </c>
      <c r="C129" s="87">
        <f>'45'!$B$91</f>
        <v>0</v>
      </c>
      <c r="D129" s="88">
        <f>'45'!$C$91</f>
        <v>0</v>
      </c>
      <c r="E129" s="89">
        <f>'45'!$D$91</f>
        <v>0</v>
      </c>
      <c r="F129" s="90">
        <f>'45'!$E$91</f>
        <v>0</v>
      </c>
      <c r="G129" s="91">
        <f>'45'!$F$91</f>
        <v>0</v>
      </c>
      <c r="H129" s="77"/>
      <c r="I129" s="92">
        <v>45</v>
      </c>
      <c r="J129" s="78"/>
    </row>
    <row r="130" spans="1:10" x14ac:dyDescent="0.35">
      <c r="A130" s="86">
        <v>46</v>
      </c>
      <c r="B130" s="282">
        <f>'Tasks, Summary &amp; Declaration'!B85+45*7</f>
        <v>315</v>
      </c>
      <c r="C130" s="87">
        <f>'46'!$B$91</f>
        <v>0</v>
      </c>
      <c r="D130" s="88">
        <f>'46'!$C$91</f>
        <v>0</v>
      </c>
      <c r="E130" s="89">
        <f>'46'!$D$91</f>
        <v>0</v>
      </c>
      <c r="F130" s="90">
        <f>'46'!$E$91</f>
        <v>0</v>
      </c>
      <c r="G130" s="91">
        <f>'46'!$F$91</f>
        <v>0</v>
      </c>
      <c r="H130" s="77"/>
      <c r="I130" s="92">
        <v>46</v>
      </c>
      <c r="J130" s="78"/>
    </row>
    <row r="131" spans="1:10" x14ac:dyDescent="0.35">
      <c r="A131" s="86">
        <v>47</v>
      </c>
      <c r="B131" s="282">
        <f>'Tasks, Summary &amp; Declaration'!B85+46*7</f>
        <v>322</v>
      </c>
      <c r="C131" s="87">
        <f>'47'!$B$91</f>
        <v>0</v>
      </c>
      <c r="D131" s="88">
        <f>'47'!$C$91</f>
        <v>0</v>
      </c>
      <c r="E131" s="89">
        <f>'47'!$D$91</f>
        <v>0</v>
      </c>
      <c r="F131" s="90">
        <f>'47'!$E$91</f>
        <v>0</v>
      </c>
      <c r="G131" s="91">
        <f>'47'!$F$91</f>
        <v>0</v>
      </c>
      <c r="H131" s="77"/>
      <c r="I131" s="92">
        <v>47</v>
      </c>
      <c r="J131" s="78"/>
    </row>
    <row r="132" spans="1:10" x14ac:dyDescent="0.35">
      <c r="A132" s="86">
        <v>48</v>
      </c>
      <c r="B132" s="282">
        <f>'Tasks, Summary &amp; Declaration'!B85+47*7</f>
        <v>329</v>
      </c>
      <c r="C132" s="87">
        <f>'48'!$B$91</f>
        <v>0</v>
      </c>
      <c r="D132" s="88">
        <f>'48'!$C$91</f>
        <v>0</v>
      </c>
      <c r="E132" s="89">
        <f>'48'!$D$91</f>
        <v>0</v>
      </c>
      <c r="F132" s="90">
        <f>'48'!$E$91</f>
        <v>0</v>
      </c>
      <c r="G132" s="91">
        <f>'48'!$F$91</f>
        <v>0</v>
      </c>
      <c r="H132" s="77"/>
      <c r="I132" s="92">
        <v>48</v>
      </c>
      <c r="J132" s="78"/>
    </row>
    <row r="133" spans="1:10" x14ac:dyDescent="0.35">
      <c r="A133" s="86">
        <v>49</v>
      </c>
      <c r="B133" s="282">
        <f>'Tasks, Summary &amp; Declaration'!B85+48*7</f>
        <v>336</v>
      </c>
      <c r="C133" s="87">
        <f>'49'!$B$91</f>
        <v>0</v>
      </c>
      <c r="D133" s="88">
        <f>'49'!$C$91</f>
        <v>0</v>
      </c>
      <c r="E133" s="89">
        <f>'49'!$D$91</f>
        <v>0</v>
      </c>
      <c r="F133" s="90">
        <f>'49'!$E$91</f>
        <v>0</v>
      </c>
      <c r="G133" s="91">
        <f>'49'!$F$91</f>
        <v>0</v>
      </c>
      <c r="H133" s="77"/>
      <c r="I133" s="92">
        <v>49</v>
      </c>
      <c r="J133" s="78"/>
    </row>
    <row r="134" spans="1:10" x14ac:dyDescent="0.35">
      <c r="A134" s="86">
        <v>50</v>
      </c>
      <c r="B134" s="282">
        <f>'Tasks, Summary &amp; Declaration'!B85+49*7</f>
        <v>343</v>
      </c>
      <c r="C134" s="87">
        <f>'50'!$B$91</f>
        <v>0</v>
      </c>
      <c r="D134" s="88">
        <f>'50'!$C$91</f>
        <v>0</v>
      </c>
      <c r="E134" s="89">
        <f>'50'!$D$91</f>
        <v>0</v>
      </c>
      <c r="F134" s="90">
        <f>'50'!$E$91</f>
        <v>0</v>
      </c>
      <c r="G134" s="91">
        <f>'50'!$F$91</f>
        <v>0</v>
      </c>
      <c r="H134" s="77"/>
      <c r="I134" s="92">
        <v>50</v>
      </c>
      <c r="J134" s="78"/>
    </row>
    <row r="135" spans="1:10" x14ac:dyDescent="0.35">
      <c r="A135" s="86">
        <v>51</v>
      </c>
      <c r="B135" s="282">
        <f>'Tasks, Summary &amp; Declaration'!B85+50*7</f>
        <v>350</v>
      </c>
      <c r="C135" s="87">
        <f>'51'!$B$91</f>
        <v>0</v>
      </c>
      <c r="D135" s="88">
        <f>'51'!$C$91</f>
        <v>0</v>
      </c>
      <c r="E135" s="89">
        <f>'51'!$D$91</f>
        <v>0</v>
      </c>
      <c r="F135" s="90">
        <f>'51'!$E$91</f>
        <v>0</v>
      </c>
      <c r="G135" s="91">
        <f>'51'!$F$91</f>
        <v>0</v>
      </c>
      <c r="H135" s="77"/>
      <c r="I135" s="92">
        <v>51</v>
      </c>
      <c r="J135" s="78"/>
    </row>
    <row r="136" spans="1:10" x14ac:dyDescent="0.35">
      <c r="A136" s="86">
        <v>52</v>
      </c>
      <c r="B136" s="282">
        <f>'Tasks, Summary &amp; Declaration'!B85+51*7</f>
        <v>357</v>
      </c>
      <c r="C136" s="87">
        <f>'52'!$B$91</f>
        <v>0</v>
      </c>
      <c r="D136" s="88">
        <f>'52'!$C$91</f>
        <v>0</v>
      </c>
      <c r="E136" s="89">
        <f>'52'!$D$91</f>
        <v>0</v>
      </c>
      <c r="F136" s="90">
        <f>'52'!$E$91</f>
        <v>0</v>
      </c>
      <c r="G136" s="91">
        <f>'52'!$F$91</f>
        <v>0</v>
      </c>
      <c r="H136" s="77"/>
      <c r="I136" s="92">
        <v>52</v>
      </c>
      <c r="J136" s="78"/>
    </row>
    <row r="137" spans="1:10" x14ac:dyDescent="0.35">
      <c r="A137" s="86">
        <v>53</v>
      </c>
      <c r="B137" s="282">
        <f>'Tasks, Summary &amp; Declaration'!B85+52*7</f>
        <v>364</v>
      </c>
      <c r="C137" s="87">
        <f>'53'!$B$91</f>
        <v>0</v>
      </c>
      <c r="D137" s="88">
        <f>'53'!$C$91</f>
        <v>0</v>
      </c>
      <c r="E137" s="89">
        <f>'53'!$D$91</f>
        <v>0</v>
      </c>
      <c r="F137" s="90">
        <f>'53'!$E$91</f>
        <v>0</v>
      </c>
      <c r="G137" s="91">
        <f>'53'!$F$91</f>
        <v>0</v>
      </c>
      <c r="H137" s="77"/>
      <c r="I137" s="92">
        <v>53</v>
      </c>
      <c r="J137" s="78"/>
    </row>
    <row r="138" spans="1:10" ht="15" thickBot="1" x14ac:dyDescent="0.4">
      <c r="A138" s="107"/>
      <c r="B138" s="93"/>
      <c r="C138" s="77"/>
      <c r="D138" s="77"/>
      <c r="E138" s="77"/>
      <c r="F138" s="77"/>
      <c r="G138" s="77"/>
      <c r="H138" s="77"/>
      <c r="J138" s="78"/>
    </row>
    <row r="139" spans="1:10" s="102" customFormat="1" ht="15" thickBot="1" x14ac:dyDescent="0.4">
      <c r="A139" s="272"/>
      <c r="B139" s="95" t="s">
        <v>116</v>
      </c>
      <c r="C139" s="96">
        <f>SUM(C85:C138)</f>
        <v>0</v>
      </c>
      <c r="D139" s="97">
        <f>SUM(D85:D138)</f>
        <v>0</v>
      </c>
      <c r="E139" s="98">
        <f>SUM(E85:E138)</f>
        <v>0</v>
      </c>
      <c r="F139" s="99">
        <f>SUM(F85:F138)</f>
        <v>0</v>
      </c>
      <c r="G139" s="100">
        <f>SUM(G85:G138)</f>
        <v>0</v>
      </c>
      <c r="H139" s="101"/>
      <c r="J139" s="94"/>
    </row>
    <row r="140" spans="1:10" ht="15" thickBot="1" x14ac:dyDescent="0.4">
      <c r="A140" s="107"/>
      <c r="B140" s="103"/>
      <c r="C140" s="77"/>
      <c r="D140" s="77"/>
      <c r="E140" s="77"/>
      <c r="F140" s="77"/>
      <c r="G140" s="77"/>
      <c r="H140" s="77"/>
      <c r="J140" s="78"/>
    </row>
    <row r="141" spans="1:10" s="296" customFormat="1" ht="19" thickBot="1" x14ac:dyDescent="0.4">
      <c r="A141" s="288"/>
      <c r="B141" s="289" t="s">
        <v>117</v>
      </c>
      <c r="C141" s="290">
        <f>(SUM(C85:C138))/('Tasks, Summary &amp; Declaration'!$I$9/'Tasks, Summary &amp; Declaration'!$I$10)</f>
        <v>0</v>
      </c>
      <c r="D141" s="291">
        <f>(SUM(D85:D138))/('Tasks, Summary &amp; Declaration'!$I$9/'Tasks, Summary &amp; Declaration'!$I$10)</f>
        <v>0</v>
      </c>
      <c r="E141" s="292">
        <f>(SUM(E85:E138))/('Tasks, Summary &amp; Declaration'!$I$9/'Tasks, Summary &amp; Declaration'!$I$10)</f>
        <v>0</v>
      </c>
      <c r="F141" s="293">
        <f>(SUM(F85:F138))/('Tasks, Summary &amp; Declaration'!$I$9/'Tasks, Summary &amp; Declaration'!$I$10)</f>
        <v>0</v>
      </c>
      <c r="G141" s="294">
        <f>(SUM(G85:G138))/('Tasks, Summary &amp; Declaration'!$I$9/'Tasks, Summary &amp; Declaration'!$I$10)</f>
        <v>0</v>
      </c>
      <c r="H141" s="295"/>
      <c r="J141" s="297"/>
    </row>
    <row r="142" spans="1:10" ht="15" thickBot="1" x14ac:dyDescent="0.4">
      <c r="A142" s="107"/>
      <c r="B142" s="103"/>
      <c r="C142" s="77"/>
      <c r="D142" s="77"/>
      <c r="E142" s="77"/>
      <c r="F142" s="77"/>
      <c r="G142" s="77"/>
      <c r="H142" s="77"/>
      <c r="J142" s="78"/>
    </row>
    <row r="143" spans="1:10" s="102" customFormat="1" ht="16" customHeight="1" thickBot="1" x14ac:dyDescent="0.4">
      <c r="A143" s="272"/>
      <c r="B143" s="104" t="s">
        <v>118</v>
      </c>
      <c r="C143" s="96">
        <f>C141/'Tasks, Summary &amp; Declaration'!$I$10</f>
        <v>0</v>
      </c>
      <c r="D143" s="97">
        <f>D141/'Tasks, Summary &amp; Declaration'!$I$10</f>
        <v>0</v>
      </c>
      <c r="E143" s="98">
        <f>E141/'Tasks, Summary &amp; Declaration'!$I$10</f>
        <v>0</v>
      </c>
      <c r="F143" s="99">
        <f>F141/'Tasks, Summary &amp; Declaration'!$I$10</f>
        <v>0</v>
      </c>
      <c r="G143" s="100">
        <f>G141/'Tasks, Summary &amp; Declaration'!$I$10</f>
        <v>0</v>
      </c>
      <c r="H143" s="101"/>
      <c r="J143" s="94"/>
    </row>
    <row r="144" spans="1:10" x14ac:dyDescent="0.35">
      <c r="A144" s="107"/>
      <c r="B144" s="93"/>
      <c r="C144" s="105"/>
      <c r="D144" s="105"/>
      <c r="E144" s="105"/>
      <c r="F144" s="105"/>
      <c r="G144" s="105"/>
      <c r="H144" s="77"/>
      <c r="J144" s="78"/>
    </row>
    <row r="145" spans="1:10" ht="15" thickBot="1" x14ac:dyDescent="0.4">
      <c r="A145" s="106"/>
      <c r="B145" s="76"/>
      <c r="C145" s="76"/>
      <c r="D145" s="76"/>
      <c r="E145" s="76"/>
      <c r="F145" s="76"/>
      <c r="G145" s="76"/>
      <c r="H145" s="77"/>
      <c r="J145" s="78"/>
    </row>
    <row r="146" spans="1:10" ht="29" customHeight="1" thickBot="1" x14ac:dyDescent="0.4">
      <c r="A146" s="368" t="s">
        <v>119</v>
      </c>
      <c r="B146" s="369"/>
      <c r="C146" s="369"/>
      <c r="D146" s="369"/>
      <c r="E146" s="369"/>
      <c r="F146" s="369"/>
      <c r="G146" s="370"/>
      <c r="H146" s="77"/>
      <c r="J146" s="78"/>
    </row>
    <row r="147" spans="1:10" ht="15" thickBot="1" x14ac:dyDescent="0.4">
      <c r="A147" s="107"/>
      <c r="B147" s="93"/>
      <c r="C147" s="77"/>
      <c r="D147" s="77"/>
      <c r="E147" s="77"/>
      <c r="F147" s="77"/>
      <c r="G147" s="77"/>
      <c r="H147" s="77"/>
      <c r="J147" s="78"/>
    </row>
    <row r="148" spans="1:10" ht="15" thickTop="1" x14ac:dyDescent="0.35">
      <c r="A148" s="371" t="s">
        <v>120</v>
      </c>
      <c r="B148" s="372"/>
      <c r="C148" s="372"/>
      <c r="D148" s="372"/>
      <c r="E148" s="372"/>
      <c r="F148" s="372"/>
      <c r="G148" s="373"/>
      <c r="H148" s="77"/>
      <c r="J148" s="78"/>
    </row>
    <row r="149" spans="1:10" x14ac:dyDescent="0.35">
      <c r="A149" s="374"/>
      <c r="B149" s="375"/>
      <c r="C149" s="375"/>
      <c r="D149" s="375"/>
      <c r="E149" s="375"/>
      <c r="F149" s="375"/>
      <c r="G149" s="376"/>
      <c r="H149" s="77"/>
      <c r="J149" s="78"/>
    </row>
    <row r="150" spans="1:10" ht="15" thickBot="1" x14ac:dyDescent="0.4">
      <c r="A150" s="377"/>
      <c r="B150" s="378"/>
      <c r="C150" s="378"/>
      <c r="D150" s="378"/>
      <c r="E150" s="378"/>
      <c r="F150" s="378"/>
      <c r="G150" s="379"/>
      <c r="H150" s="77"/>
      <c r="J150" s="78"/>
    </row>
    <row r="151" spans="1:10" ht="15" thickTop="1" x14ac:dyDescent="0.35">
      <c r="A151" s="106"/>
      <c r="B151" s="108"/>
      <c r="C151" s="108"/>
      <c r="D151" s="108"/>
      <c r="E151" s="108"/>
      <c r="F151" s="108"/>
      <c r="G151" s="108"/>
      <c r="H151" s="77"/>
      <c r="J151" s="78"/>
    </row>
    <row r="152" spans="1:10" x14ac:dyDescent="0.35">
      <c r="A152" s="107"/>
      <c r="B152" s="93"/>
      <c r="C152" s="77"/>
      <c r="D152" s="77"/>
      <c r="E152" s="77"/>
      <c r="F152" s="77"/>
      <c r="G152" s="77"/>
      <c r="H152" s="77"/>
      <c r="J152" s="78"/>
    </row>
    <row r="153" spans="1:10" x14ac:dyDescent="0.35">
      <c r="A153" s="107"/>
      <c r="B153" s="313"/>
      <c r="C153" s="109"/>
      <c r="D153" s="77"/>
      <c r="E153" s="314"/>
      <c r="F153" s="314"/>
      <c r="G153" s="314"/>
      <c r="H153" s="77"/>
      <c r="J153" s="78"/>
    </row>
    <row r="154" spans="1:10" x14ac:dyDescent="0.35">
      <c r="A154" s="107"/>
      <c r="B154" s="110">
        <f>'Tasks, Summary &amp; Declaration'!$B$3</f>
        <v>0</v>
      </c>
      <c r="C154" s="111">
        <f ca="1">TODAY()</f>
        <v>45338</v>
      </c>
      <c r="D154" s="77"/>
      <c r="E154" s="380">
        <f>'Tasks, Summary &amp; Declaration'!$B$5</f>
        <v>0</v>
      </c>
      <c r="F154" s="380"/>
      <c r="G154" s="380"/>
      <c r="H154" s="77"/>
      <c r="J154" s="78"/>
    </row>
    <row r="155" spans="1:10" x14ac:dyDescent="0.35">
      <c r="A155" s="107"/>
      <c r="B155" s="112"/>
      <c r="C155" s="111"/>
      <c r="D155" s="77"/>
      <c r="E155" s="113"/>
      <c r="F155" s="113"/>
      <c r="G155" s="113"/>
      <c r="H155" s="77"/>
      <c r="J155" s="78"/>
    </row>
    <row r="156" spans="1:10" x14ac:dyDescent="0.35">
      <c r="A156" s="381" t="s">
        <v>121</v>
      </c>
      <c r="B156" s="382"/>
      <c r="C156" s="382"/>
      <c r="D156" s="382"/>
      <c r="E156" s="382"/>
      <c r="F156" s="382"/>
      <c r="G156" s="382"/>
    </row>
    <row r="157" spans="1:10" ht="15" thickBot="1" x14ac:dyDescent="0.4">
      <c r="A157" s="107"/>
      <c r="B157" s="76"/>
      <c r="C157" s="77"/>
      <c r="D157" s="77"/>
      <c r="E157" s="77"/>
    </row>
    <row r="158" spans="1:10" x14ac:dyDescent="0.35">
      <c r="A158" s="383" t="s">
        <v>122</v>
      </c>
      <c r="B158" s="384"/>
      <c r="C158" s="384"/>
      <c r="D158" s="384"/>
      <c r="E158" s="384"/>
      <c r="F158" s="384"/>
      <c r="G158" s="385"/>
    </row>
    <row r="159" spans="1:10" ht="58.5" customHeight="1" thickBot="1" x14ac:dyDescent="0.4">
      <c r="A159" s="386" t="s">
        <v>123</v>
      </c>
      <c r="B159" s="387"/>
      <c r="C159" s="387"/>
      <c r="D159" s="387"/>
      <c r="E159" s="387"/>
      <c r="F159" s="387"/>
      <c r="G159" s="388"/>
    </row>
    <row r="160" spans="1:10" ht="15" thickBot="1" x14ac:dyDescent="0.4">
      <c r="A160" s="107"/>
      <c r="B160" s="114"/>
      <c r="C160" s="78"/>
      <c r="D160" s="78"/>
      <c r="E160" s="78"/>
    </row>
    <row r="161" spans="1:10" s="116" customFormat="1" x14ac:dyDescent="0.35">
      <c r="A161" s="389" t="s">
        <v>124</v>
      </c>
      <c r="B161" s="390"/>
      <c r="C161" s="390"/>
      <c r="D161" s="390"/>
      <c r="E161" s="390"/>
      <c r="F161" s="390"/>
      <c r="G161" s="391"/>
      <c r="H161" s="115"/>
    </row>
    <row r="162" spans="1:10" s="116" customFormat="1" ht="46" customHeight="1" thickBot="1" x14ac:dyDescent="0.4">
      <c r="A162" s="355" t="s">
        <v>125</v>
      </c>
      <c r="B162" s="356"/>
      <c r="C162" s="356"/>
      <c r="D162" s="356"/>
      <c r="E162" s="356"/>
      <c r="F162" s="356"/>
      <c r="G162" s="357"/>
      <c r="H162" s="115"/>
    </row>
    <row r="163" spans="1:10" ht="15" thickBot="1" x14ac:dyDescent="0.4">
      <c r="A163" s="117"/>
      <c r="B163" s="117"/>
      <c r="C163" s="117"/>
      <c r="D163" s="117"/>
      <c r="E163" s="117"/>
      <c r="F163" s="117"/>
      <c r="G163" s="117"/>
    </row>
    <row r="164" spans="1:10" ht="15" thickBot="1" x14ac:dyDescent="0.4">
      <c r="A164" s="401" t="s">
        <v>166</v>
      </c>
      <c r="B164" s="402"/>
      <c r="C164" s="402"/>
      <c r="D164" s="402"/>
      <c r="E164" s="402"/>
      <c r="F164" s="403" t="s">
        <v>126</v>
      </c>
      <c r="G164" s="404"/>
    </row>
    <row r="165" spans="1:10" ht="409" customHeight="1" x14ac:dyDescent="0.35">
      <c r="A165" s="273"/>
      <c r="B165" s="118"/>
      <c r="D165" s="9"/>
    </row>
    <row r="166" spans="1:10" ht="409" customHeight="1" thickBot="1" x14ac:dyDescent="0.4">
      <c r="A166" s="273"/>
      <c r="B166" s="118"/>
      <c r="D166" s="9"/>
    </row>
    <row r="167" spans="1:10" customFormat="1" ht="52.5" customHeight="1" thickTop="1" thickBot="1" x14ac:dyDescent="0.4">
      <c r="A167" s="405" t="s">
        <v>127</v>
      </c>
      <c r="B167" s="406"/>
      <c r="C167" s="406"/>
      <c r="D167" s="406"/>
      <c r="E167" s="406"/>
      <c r="F167" s="406"/>
      <c r="G167" s="407"/>
    </row>
    <row r="168" spans="1:10" customFormat="1" ht="15.5" thickTop="1" thickBot="1" x14ac:dyDescent="0.4">
      <c r="A168" s="108"/>
      <c r="B168" s="79"/>
      <c r="C168" s="79"/>
      <c r="D168" s="79"/>
      <c r="E168" s="79"/>
      <c r="F168" s="79"/>
      <c r="G168" s="79"/>
    </row>
    <row r="169" spans="1:10" ht="31.5" customHeight="1" thickBot="1" x14ac:dyDescent="0.4">
      <c r="A169" s="368" t="s">
        <v>167</v>
      </c>
      <c r="B169" s="369"/>
      <c r="C169" s="369"/>
      <c r="D169" s="369"/>
      <c r="E169" s="369"/>
      <c r="F169" s="369"/>
      <c r="G169" s="370"/>
      <c r="H169" s="77"/>
      <c r="J169" s="78"/>
    </row>
    <row r="170" spans="1:10" ht="15" thickBot="1" x14ac:dyDescent="0.4">
      <c r="A170" s="107"/>
      <c r="B170" s="93"/>
      <c r="C170" s="77"/>
      <c r="D170" s="77"/>
      <c r="E170" s="77"/>
      <c r="F170" s="77"/>
      <c r="G170" s="77"/>
      <c r="H170" s="77"/>
      <c r="J170" s="78"/>
    </row>
    <row r="171" spans="1:10" ht="14.5" customHeight="1" thickTop="1" x14ac:dyDescent="0.35">
      <c r="A171" s="371" t="s">
        <v>120</v>
      </c>
      <c r="B171" s="372"/>
      <c r="C171" s="372"/>
      <c r="D171" s="372"/>
      <c r="E171" s="372"/>
      <c r="F171" s="372"/>
      <c r="G171" s="373"/>
      <c r="H171" s="77"/>
      <c r="J171" s="78"/>
    </row>
    <row r="172" spans="1:10" ht="14.5" customHeight="1" x14ac:dyDescent="0.35">
      <c r="A172" s="374"/>
      <c r="B172" s="375"/>
      <c r="C172" s="375"/>
      <c r="D172" s="375"/>
      <c r="E172" s="375"/>
      <c r="F172" s="375"/>
      <c r="G172" s="376"/>
      <c r="H172" s="77"/>
      <c r="J172" s="78"/>
    </row>
    <row r="173" spans="1:10" ht="15" customHeight="1" thickBot="1" x14ac:dyDescent="0.4">
      <c r="A173" s="377"/>
      <c r="B173" s="378"/>
      <c r="C173" s="378"/>
      <c r="D173" s="378"/>
      <c r="E173" s="378"/>
      <c r="F173" s="378"/>
      <c r="G173" s="379"/>
      <c r="H173" s="77"/>
      <c r="J173" s="78"/>
    </row>
    <row r="174" spans="1:10" customFormat="1" ht="15.5" thickTop="1" thickBot="1" x14ac:dyDescent="0.4">
      <c r="A174" s="274"/>
      <c r="B174" s="119"/>
      <c r="C174" s="119"/>
      <c r="D174" s="119"/>
      <c r="E174" s="119"/>
      <c r="F174" s="119"/>
      <c r="G174" s="119"/>
    </row>
    <row r="175" spans="1:10" customFormat="1" x14ac:dyDescent="0.35">
      <c r="A175" s="408" t="s">
        <v>128</v>
      </c>
      <c r="B175" s="409"/>
      <c r="C175" s="409"/>
      <c r="D175" s="409"/>
      <c r="E175" s="409"/>
      <c r="F175" s="409"/>
      <c r="G175" s="410"/>
    </row>
    <row r="176" spans="1:10" s="120" customFormat="1" ht="81" customHeight="1" thickBot="1" x14ac:dyDescent="0.4">
      <c r="A176" s="392" t="s">
        <v>168</v>
      </c>
      <c r="B176" s="393"/>
      <c r="C176" s="393"/>
      <c r="D176" s="393"/>
      <c r="E176" s="393"/>
      <c r="F176" s="393"/>
      <c r="G176" s="394"/>
    </row>
    <row r="177" spans="1:8" customFormat="1" ht="15" thickBot="1" x14ac:dyDescent="0.4">
      <c r="A177" s="274"/>
      <c r="B177" s="119"/>
      <c r="C177" s="119"/>
      <c r="D177" s="119"/>
      <c r="E177" s="119"/>
      <c r="F177" s="119"/>
      <c r="G177" s="119"/>
    </row>
    <row r="178" spans="1:8" s="121" customFormat="1" x14ac:dyDescent="0.35">
      <c r="A178" s="395" t="s">
        <v>129</v>
      </c>
      <c r="B178" s="396"/>
      <c r="C178" s="396"/>
      <c r="D178" s="396"/>
      <c r="E178" s="396"/>
      <c r="F178" s="396"/>
      <c r="G178" s="397"/>
    </row>
    <row r="179" spans="1:8" s="123" customFormat="1" ht="28.5" customHeight="1" thickBot="1" x14ac:dyDescent="0.4">
      <c r="A179" s="398" t="s">
        <v>130</v>
      </c>
      <c r="B179" s="399"/>
      <c r="C179" s="399"/>
      <c r="D179" s="399"/>
      <c r="E179" s="399"/>
      <c r="F179" s="399"/>
      <c r="G179" s="400"/>
      <c r="H179" s="122"/>
    </row>
  </sheetData>
  <sheetProtection algorithmName="SHA-512" hashValue="QeYhlvMXppn5HjgBXI+rF07v3O/R5Osy4pR6KG/ffqhGyB4jHgJF6zKudRPtmIatpf2xZrril01qdWjWk/F+0g==" saltValue="14JzQovjhxzuRk1KKXPBwg==" spinCount="100000" sheet="1" formatRows="0" selectLockedCells="1"/>
  <mergeCells count="25">
    <mergeCell ref="A176:G176"/>
    <mergeCell ref="A178:G178"/>
    <mergeCell ref="A179:G179"/>
    <mergeCell ref="A164:E164"/>
    <mergeCell ref="F164:G164"/>
    <mergeCell ref="A167:G167"/>
    <mergeCell ref="A169:G169"/>
    <mergeCell ref="A171:G173"/>
    <mergeCell ref="A175:G175"/>
    <mergeCell ref="A162:G162"/>
    <mergeCell ref="C10:G10"/>
    <mergeCell ref="C83:G83"/>
    <mergeCell ref="H83:J84"/>
    <mergeCell ref="A146:G146"/>
    <mergeCell ref="A148:G150"/>
    <mergeCell ref="E154:G154"/>
    <mergeCell ref="A156:G156"/>
    <mergeCell ref="A158:G158"/>
    <mergeCell ref="A159:G159"/>
    <mergeCell ref="A161:G161"/>
    <mergeCell ref="D5:F5"/>
    <mergeCell ref="D1:F1"/>
    <mergeCell ref="D2:F2"/>
    <mergeCell ref="D3:F3"/>
    <mergeCell ref="D4:F4"/>
  </mergeCells>
  <conditionalFormatting sqref="E14:E23 E26:E37 E40:E51 E54:E65 E68:E79">
    <cfRule type="colorScale" priority="10">
      <colorScale>
        <cfvo type="min"/>
        <cfvo type="percentile" val="50"/>
        <cfvo type="max"/>
        <color theme="0"/>
        <color rgb="FFFFDDFF"/>
        <color theme="8" tint="0.39997558519241921"/>
      </colorScale>
    </cfRule>
  </conditionalFormatting>
  <conditionalFormatting sqref="C85:G137">
    <cfRule type="cellIs" dxfId="273" priority="9" operator="greaterThan">
      <formula>0</formula>
    </cfRule>
  </conditionalFormatting>
  <conditionalFormatting sqref="B154:B155 E154:G155">
    <cfRule type="cellIs" dxfId="272" priority="8" operator="equal">
      <formula>0</formula>
    </cfRule>
  </conditionalFormatting>
  <conditionalFormatting sqref="C85:C137">
    <cfRule type="cellIs" dxfId="271" priority="7" operator="greaterThan">
      <formula>0</formula>
    </cfRule>
  </conditionalFormatting>
  <conditionalFormatting sqref="D85:D137">
    <cfRule type="cellIs" dxfId="270" priority="6" operator="greaterThan">
      <formula>0</formula>
    </cfRule>
  </conditionalFormatting>
  <conditionalFormatting sqref="E85:E137">
    <cfRule type="cellIs" dxfId="269" priority="5" operator="greaterThan">
      <formula>0</formula>
    </cfRule>
  </conditionalFormatting>
  <conditionalFormatting sqref="F85:F137">
    <cfRule type="cellIs" dxfId="268" priority="4" operator="greaterThan">
      <formula>0</formula>
    </cfRule>
  </conditionalFormatting>
  <conditionalFormatting sqref="G85:G137">
    <cfRule type="cellIs" dxfId="267" priority="3" operator="greaterThan">
      <formula>0</formula>
    </cfRule>
  </conditionalFormatting>
  <conditionalFormatting sqref="B13 B27 B41 B55 B69">
    <cfRule type="duplicateValues" dxfId="266" priority="2"/>
  </conditionalFormatting>
  <conditionalFormatting sqref="B86:B137">
    <cfRule type="cellIs" dxfId="265" priority="1" operator="lessThan">
      <formula>367</formula>
    </cfRule>
  </conditionalFormatting>
  <dataValidations count="6">
    <dataValidation type="textLength" errorStyle="warning" operator="equal" allowBlank="1" showInputMessage="1" showErrorMessage="1" errorTitle="EI Project NUmber" error="This project number does not look right. Check with your manager - you should be using the Project number assigned by Enterprise Ireland in the Letter of Offer Schedule A1." promptTitle="EI Project No" prompt="USE ONCE ONLY._x000a_MAX OF TEN TASKS. _x000a_For help with tasks see the link above." sqref="B13 B27 B41 B55 B69" xr:uid="{7E255385-2BC2-4989-BC66-590BE165EC5E}">
      <formula1>9</formula1>
    </dataValidation>
    <dataValidation allowBlank="1" showInputMessage="1" showErrorMessage="1" promptTitle="Your tasks" prompt="Only list the tasks that YOU perform for this project. _x000a_The task decription should be brief but immediately understandable to the reader. For help with tasks see the link at the top of this sheet." sqref="B56:B60 B28 B14 B70:B72 B42:B50" xr:uid="{E5963F17-25E5-486D-A8C8-2FEC4A840F03}"/>
    <dataValidation allowBlank="1" showInputMessage="1" showErrorMessage="1" promptTitle="...before you start ..." prompt="This timesheet format is under constant review, please ensure that you have downloaded and are using the most recent version." sqref="B2" xr:uid="{BCC48CD1-0093-420C-BFB1-E73A7DE12F40}"/>
    <dataValidation allowBlank="1" showInputMessage="1" showErrorMessage="1" promptTitle="Managers name" prompt="This should be the person you are directly reporting to regarding the tasks you are carrying out for this project. " sqref="B5" xr:uid="{9D1CCE08-833E-409D-82A8-EF34D120EFD5}"/>
    <dataValidation type="custom" allowBlank="1" showInputMessage="1" showErrorMessage="1" errorTitle="Not a Monday" error="THE DATE ENTERED HERE MUST BE A MONDAY." sqref="B7" xr:uid="{68921CB0-C9FC-433C-9FCF-AE8E06B60BED}">
      <formula1>WEEKDAY(B7)=2</formula1>
    </dataValidation>
    <dataValidation allowBlank="1" showInputMessage="1" showErrorMessage="1" promptTitle="Project Name" prompt="Enter project name " sqref="B68 B54 B40 B26 B12" xr:uid="{E2819FD5-0EC5-4B5F-A1F9-A7C8C6FC9B18}"/>
  </dataValidations>
  <hyperlinks>
    <hyperlink ref="D2:F2" location="FAQ!A1" display="For help with PROJECT click here" xr:uid="{0FC73211-0A46-4EEE-AA1B-AEAF3E4D2502}"/>
    <hyperlink ref="D3:F3" location="FAQ!A5" display="For help with TASKS click here" xr:uid="{9B0DD0D0-A618-4130-8A8C-76B135EC1BB0}"/>
    <hyperlink ref="D5:F5" location="FAQ!A32" display="For help with SIGNING click here" xr:uid="{EA0DB420-9E13-46FC-83C4-88A11D28DE1A}"/>
    <hyperlink ref="D4:F4" location="FAQ!A22" display="For help with TIME click here" xr:uid="{62191C33-0830-4064-B44A-8F698DF672E1}"/>
    <hyperlink ref="I85" location="'1'!A1" display="'1'!A1" xr:uid="{A976E3C2-F4A8-4ECB-AED3-B4411B78E714}"/>
    <hyperlink ref="I86" location="'2'!A1" display="'2'!A1" xr:uid="{633FC390-37B0-4069-B5BA-6705D5FC59E9}"/>
    <hyperlink ref="I87" location="'3'!A1" display="'3'!A1" xr:uid="{227E0A39-80C3-4EE5-8069-66F46FBB8524}"/>
    <hyperlink ref="I88" location="'4'!A1" display="'4'!A1" xr:uid="{6DF15795-CD00-4CEA-9F47-0FDE011A0146}"/>
    <hyperlink ref="I89" location="'5'!A1" display="'5'!A1" xr:uid="{9FABFF2B-255D-4D81-99D5-07ADD39288A6}"/>
    <hyperlink ref="I90" location="'6'!A1" display="'6'!A1" xr:uid="{3241FF2B-9BCC-4EFC-9170-1614A3C5EE91}"/>
    <hyperlink ref="I91" location="'7'!A1" display="'7'!A1" xr:uid="{57A81B30-0E7D-4B86-9EC4-7936DD91EEAE}"/>
    <hyperlink ref="I92" location="'8'!A1" display="'8'!A1" xr:uid="{B5367140-720B-46AE-9F5A-721FD584BFCA}"/>
    <hyperlink ref="I93" location="'9'!A1" display="'9'!A1" xr:uid="{27635B3B-19AF-424D-BCCB-300072109983}"/>
    <hyperlink ref="I94" location="'10'!A1" display="'10'!A1" xr:uid="{446D0EF4-C6D3-4704-930A-D130DBB3D9BF}"/>
    <hyperlink ref="I95" location="'11'!A1" display="'11'!A1" xr:uid="{E2DBF202-B79D-4E0F-8E44-E9E25EC37D27}"/>
    <hyperlink ref="I96" location="'12'!A1" display="'12'!A1" xr:uid="{9CC03825-2BDB-40E1-B1DB-8EFDADD2A72A}"/>
    <hyperlink ref="I97" location="'13'!A1" display="'13'!A1" xr:uid="{03EE6AF9-547B-4D54-A531-BDF3EFA3E741}"/>
    <hyperlink ref="I98" location="'14'!A1" display="'14'!A1" xr:uid="{4CB61990-54D3-48E3-9D20-CBAD91209E84}"/>
    <hyperlink ref="I99" location="'15'!A1" display="'15'!A1" xr:uid="{39707D57-4097-4D3B-9ECF-83D186BEECB1}"/>
    <hyperlink ref="I100" location="'16'!A1" display="'16'!A1" xr:uid="{B076A3C7-2C35-4EB6-953C-FEAC9D25358A}"/>
    <hyperlink ref="I101" location="'17'!A1" display="'17'!A1" xr:uid="{72BF1F0B-3609-4EE1-AEBB-94709BE67084}"/>
    <hyperlink ref="I102" location="'18'!A1" display="'18'!A1" xr:uid="{0430123E-F8FA-4E4B-BD09-7CB9B5EBFD38}"/>
    <hyperlink ref="I103" location="'19'!A1" display="'19'!A1" xr:uid="{B973E9DB-F2A6-438C-A7F2-4EC428622AD8}"/>
    <hyperlink ref="I104" location="'20'!A1" display="'20'!A1" xr:uid="{5DB775B2-D437-4F66-A3BF-8726C1B7F8D6}"/>
    <hyperlink ref="I105" location="'21'!A1" display="'21'!A1" xr:uid="{FF9A387F-D1A0-41F9-8BC5-0692C860CDE0}"/>
    <hyperlink ref="I106" location="'22'!A1" display="'22'!A1" xr:uid="{FF820B81-E441-464F-B621-000D07A052C7}"/>
    <hyperlink ref="I107" location="'23'!A1" display="'23'!A1" xr:uid="{492CA9FC-EB16-4CED-9D2C-8129113C3271}"/>
    <hyperlink ref="I108" location="'24'!A1" display="'24'!A1" xr:uid="{679A65AB-9B99-46DC-AEC4-1EDCEE8614B6}"/>
    <hyperlink ref="I109" location="'25'!A1" display="'25'!A1" xr:uid="{631288E4-7B72-4FFA-8A09-0833CAABF09D}"/>
    <hyperlink ref="I110" location="'26'!A1" display="'26'!A1" xr:uid="{FC5750B8-231F-4FC6-A565-D14928035F57}"/>
    <hyperlink ref="I111" location="'27'!A1" display="'27'!A1" xr:uid="{239B1B3E-02E9-4941-AEA5-D9ECC3A2A181}"/>
    <hyperlink ref="I112" location="'28'!A1" display="'28'!A1" xr:uid="{87218A5D-3986-4F30-A3D3-412C9A502637}"/>
    <hyperlink ref="I113" location="'29'!A1" display="'29'!A1" xr:uid="{B926747B-639E-420D-A8FE-653CA7087115}"/>
    <hyperlink ref="I114" location="'30'!A1" display="'30'!A1" xr:uid="{14BACDD5-C7EC-4DDF-BE03-C37A730ED686}"/>
    <hyperlink ref="I115" location="'31'!A1" display="'31'!A1" xr:uid="{4E1BA42D-0427-4F04-8674-26560F5B103E}"/>
    <hyperlink ref="I116" location="'32'!A1" display="'32'!A1" xr:uid="{085D1118-2545-48FB-89DE-8D25C229E7BE}"/>
    <hyperlink ref="I117" location="'33'!A1" display="'33'!A1" xr:uid="{BE97A40E-722D-4A9D-9F0F-70FFB416A524}"/>
    <hyperlink ref="I118" location="'34'!A1" display="'34'!A1" xr:uid="{05C18DEB-013F-4DBD-8E8E-107CB52D34E9}"/>
    <hyperlink ref="I119" location="'35'!A1" display="'35'!A1" xr:uid="{53A75156-6175-4CF2-A738-94F8C218CE24}"/>
    <hyperlink ref="I120" location="'36'!Print_Titles" display="'36'!Print_Titles" xr:uid="{1AC627A9-52C9-4A2C-A733-41D2C66BB7D2}"/>
    <hyperlink ref="I121" location="'37'!A1" display="'37'!A1" xr:uid="{0F7E69A5-2CED-4A52-8C89-318E3CFF5BD3}"/>
    <hyperlink ref="I122" location="'38'!A1" display="'38'!A1" xr:uid="{A9804B54-7524-415C-9E4D-8B8D9F773670}"/>
    <hyperlink ref="I123" location="'39'!A1" display="'39'!A1" xr:uid="{BB702A15-6EF1-419F-A454-84B9610F2F59}"/>
    <hyperlink ref="I124" location="'40'!A1" display="'40'!A1" xr:uid="{B4C5BE79-98EE-47E8-AF73-55B9BF328186}"/>
    <hyperlink ref="I125" location="'41'!A1" display="'41'!A1" xr:uid="{627EEF22-60A2-46BC-B887-6F0D73B24EC4}"/>
    <hyperlink ref="I126" location="'42'!A1" display="'42'!A1" xr:uid="{3AE7CE90-C65A-4C60-BE52-A6FC45112E25}"/>
    <hyperlink ref="I127" location="'43'!A1" display="'43'!A1" xr:uid="{3E2277EA-B8F0-4323-BAF4-C5AC7945211F}"/>
    <hyperlink ref="I128" location="'44'!A1" display="'44'!A1" xr:uid="{D4BB770C-BD50-4FD3-AA3E-A5EB997C7EDC}"/>
    <hyperlink ref="I129" location="'45'!A1" display="'45'!A1" xr:uid="{72C3D39F-F1AA-4465-BFBE-4F5789F60288}"/>
    <hyperlink ref="I130" location="'46'!A1" display="'46'!A1" xr:uid="{A37B2AAF-F5AF-460B-A48D-7A4D1202B8E5}"/>
    <hyperlink ref="I131" location="'47'!A1" display="'47'!A1" xr:uid="{E86D2432-B642-43EC-AE30-D40155E3268F}"/>
    <hyperlink ref="I132" location="'48'!A1" display="'48'!A1" xr:uid="{C744F4DE-4BAC-4A9F-8D8C-37359F59D6EC}"/>
    <hyperlink ref="I133" location="'49'!A1" display="'49'!A1" xr:uid="{077FB1B0-347A-4F39-8979-5FC66F39303A}"/>
    <hyperlink ref="I134" location="'50'!A1" display="'50'!A1" xr:uid="{2D4FE490-C722-49FB-90A2-FA2B88264ADE}"/>
    <hyperlink ref="I135" location="'51'!A1" display="'51'!A1" xr:uid="{755FCCE3-4EFA-4A19-B021-5BF4E451CC1F}"/>
    <hyperlink ref="I136" location="'52'!A1" display="'52'!A1" xr:uid="{F932CCF8-E1FC-41EC-A3CA-2D0EAB7B5B93}"/>
    <hyperlink ref="I137" location="'53'!A1" display="'53'!A1" xr:uid="{3B78270B-D0AD-4F2A-8C44-A387FF99F79E}"/>
    <hyperlink ref="F164:G164" location="'Tasks, Summary &amp; Declaration'!A167" display="Click here" xr:uid="{B6757E46-169C-4A29-AF3D-B03AB5943F2E}"/>
  </hyperlinks>
  <pageMargins left="0.70866141732283472" right="0.70866141732283472" top="0.74803149606299213" bottom="0.74803149606299213" header="0.31496062992125984" footer="0.31496062992125984"/>
  <pageSetup paperSize="9" scale="56" fitToHeight="0" orientation="portrait" r:id="rId1"/>
  <headerFooter>
    <oddHeader>&amp;C&amp;"-,Bold"&amp;16&amp;F &amp;A</oddHeader>
  </headerFooter>
  <rowBreaks count="2" manualBreakCount="2">
    <brk id="81" max="16383" man="1"/>
    <brk id="155"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7B215-8308-4B63-ACA3-D85FDAA995D9}">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Declaration'!$B$7+(7*17)</f>
        <v>119</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119</v>
      </c>
      <c r="C8" s="150">
        <f>$G$1+1</f>
        <v>120</v>
      </c>
      <c r="D8" s="150">
        <f>$G$1+2</f>
        <v>121</v>
      </c>
      <c r="E8" s="150">
        <f>$G$1+3</f>
        <v>122</v>
      </c>
      <c r="F8" s="150">
        <f>$G$1+4</f>
        <v>123</v>
      </c>
      <c r="G8" s="151">
        <f>G1+5</f>
        <v>124</v>
      </c>
      <c r="H8" s="151">
        <f>G1+6</f>
        <v>125</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Ireland'!$B$1:$L$10,'18'!B8),"HOLIDAY",IF(B19&gt;'Tasks, Summary &amp; Declaration'!$C$9, 'Tasks, Summary &amp; Declaration'!$C$9, '18'!B19))</f>
        <v>0</v>
      </c>
      <c r="C20" s="171">
        <f>IF(COUNTIF('Holidays Ireland'!$B$1:$L$10,'18'!C8),"HOLIDAY",IF(C19&gt;'Tasks, Summary &amp; Declaration'!$C$9, 'Tasks, Summary &amp; Declaration'!$C$9, '18'!C19))</f>
        <v>0</v>
      </c>
      <c r="D20" s="171">
        <f>IF(COUNTIF('Holidays Ireland'!$B$1:$L$10,'18'!D8),"HOLIDAY",IF(D19&gt;'Tasks, Summary &amp; Declaration'!$C$9, 'Tasks, Summary &amp; Declaration'!$C$9, '18'!D19))</f>
        <v>0</v>
      </c>
      <c r="E20" s="171">
        <f>IF(COUNTIF('Holidays Ireland'!$B$1:$L$10,'18'!E8),"HOLIDAY",IF(E19&gt;'Tasks, Summary &amp; Declaration'!$C$9, 'Tasks, Summary &amp; Declaration'!$C$9, '18'!E19))</f>
        <v>0</v>
      </c>
      <c r="F20" s="171">
        <f>IF(COUNTIF('Holidays Ireland'!$B$1:$L$10,'18'!F8),"HOLIDAY",IF(F19&gt;'Tasks, Summary &amp; Declaration'!$C$9, 'Tasks, Summary &amp; Declaration'!$C$9, '18'!F19))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119</v>
      </c>
      <c r="C24" s="176">
        <f t="shared" ref="C24:H24" si="2">C8</f>
        <v>120</v>
      </c>
      <c r="D24" s="176">
        <f t="shared" si="2"/>
        <v>121</v>
      </c>
      <c r="E24" s="176">
        <f t="shared" si="2"/>
        <v>122</v>
      </c>
      <c r="F24" s="176">
        <f t="shared" si="2"/>
        <v>123</v>
      </c>
      <c r="G24" s="177">
        <f t="shared" si="2"/>
        <v>124</v>
      </c>
      <c r="H24" s="177">
        <f t="shared" si="2"/>
        <v>125</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Ireland'!$B$1:$L$10,'18'!B24),"HOLIDAY",IF(B35&gt;'Tasks, Summary &amp; Declaration'!$C$9, 'Tasks, Summary &amp; Declaration'!$C$9, '18'!B35))</f>
        <v>0</v>
      </c>
      <c r="C36" s="171">
        <f>IF(COUNTIF('Holidays Ireland'!$B$1:$L$10,'18'!C24),"HOLIDAY",IF(C35&gt;'Tasks, Summary &amp; Declaration'!$C$9, 'Tasks, Summary &amp; Declaration'!$C$9, '18'!C35))</f>
        <v>0</v>
      </c>
      <c r="D36" s="171">
        <f>IF(COUNTIF('Holidays Ireland'!$B$1:$L$10,'18'!D24),"HOLIDAY",IF(D35&gt;'Tasks, Summary &amp; Declaration'!$C$9, 'Tasks, Summary &amp; Declaration'!$C$9, '18'!D35))</f>
        <v>0</v>
      </c>
      <c r="E36" s="171">
        <f>IF(COUNTIF('Holidays Ireland'!$B$1:$L$10,'18'!E24),"HOLIDAY",IF(E35&gt;'Tasks, Summary &amp; Declaration'!$C$9, 'Tasks, Summary &amp; Declaration'!$C$9, '18'!E35))</f>
        <v>0</v>
      </c>
      <c r="F36" s="171">
        <f>IF(COUNTIF('Holidays Ireland'!$B$1:$L$10,'18'!F24),"HOLIDAY",IF(F35&gt;'Tasks, Summary &amp; Declaration'!$C$9, 'Tasks, Summary &amp; Declaration'!$C$9, '18'!F35))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119</v>
      </c>
      <c r="C40" s="176">
        <f t="shared" ref="C40:H40" si="5">C8</f>
        <v>120</v>
      </c>
      <c r="D40" s="176">
        <f t="shared" si="5"/>
        <v>121</v>
      </c>
      <c r="E40" s="176">
        <f t="shared" si="5"/>
        <v>122</v>
      </c>
      <c r="F40" s="176">
        <f t="shared" si="5"/>
        <v>123</v>
      </c>
      <c r="G40" s="177">
        <f t="shared" si="5"/>
        <v>124</v>
      </c>
      <c r="H40" s="177">
        <f t="shared" si="5"/>
        <v>125</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Ireland'!$B$1:$L$10,'18'!B40),"HOLIDAY",IF(B51&gt;'Tasks, Summary &amp; Declaration'!$C$9, 'Tasks, Summary &amp; Declaration'!$C$9, '18'!B51))</f>
        <v>0</v>
      </c>
      <c r="C52" s="171">
        <f>IF(COUNTIF('Holidays Ireland'!$B$1:$L$10,'18'!C40),"HOLIDAY",IF(C51&gt;'Tasks, Summary &amp; Declaration'!$C$9, 'Tasks, Summary &amp; Declaration'!$C$9, '18'!C51))</f>
        <v>0</v>
      </c>
      <c r="D52" s="171">
        <f>IF(COUNTIF('Holidays Ireland'!$B$1:$L$10,'18'!D40),"HOLIDAY",IF(D51&gt;'Tasks, Summary &amp; Declaration'!$C$9, 'Tasks, Summary &amp; Declaration'!$C$9, '18'!D51))</f>
        <v>0</v>
      </c>
      <c r="E52" s="171">
        <f>IF(COUNTIF('Holidays Ireland'!$B$1:$L$10,'18'!E40),"HOLIDAY",IF(E51&gt;'Tasks, Summary &amp; Declaration'!$C$9, 'Tasks, Summary &amp; Declaration'!$C$9, '18'!E51))</f>
        <v>0</v>
      </c>
      <c r="F52" s="171">
        <f>IF(COUNTIF('Holidays Ireland'!$B$1:$L$10,'18'!F40),"HOLIDAY",IF(F51&gt;'Tasks, Summary &amp; Declaration'!$C$9, 'Tasks, Summary &amp; Declaration'!$C$9, '18'!F51))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119</v>
      </c>
      <c r="C56" s="176">
        <f t="shared" ref="C56:F56" si="8">C8</f>
        <v>120</v>
      </c>
      <c r="D56" s="176">
        <f t="shared" si="8"/>
        <v>121</v>
      </c>
      <c r="E56" s="176">
        <f t="shared" si="8"/>
        <v>122</v>
      </c>
      <c r="F56" s="176">
        <f t="shared" si="8"/>
        <v>123</v>
      </c>
      <c r="G56" s="177">
        <f t="shared" ref="G56:H56" si="9">G24</f>
        <v>124</v>
      </c>
      <c r="H56" s="177">
        <f t="shared" si="9"/>
        <v>125</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Ireland'!$B$1:$L$10,'18'!B56),"HOLIDAY",IF(B67&gt;'Tasks, Summary &amp; Declaration'!$C$9, 'Tasks, Summary &amp; Declaration'!$C$9, '18'!B67))</f>
        <v>0</v>
      </c>
      <c r="C68" s="171">
        <f>IF(COUNTIF('Holidays Ireland'!$B$1:$L$10,'18'!C56),"HOLIDAY",IF(C67&gt;'Tasks, Summary &amp; Declaration'!$C$9, 'Tasks, Summary &amp; Declaration'!$C$9, '18'!C67))</f>
        <v>0</v>
      </c>
      <c r="D68" s="171">
        <f>IF(COUNTIF('Holidays Ireland'!$B$1:$L$10,'18'!D56),"HOLIDAY",IF(D67&gt;'Tasks, Summary &amp; Declaration'!$C$9, 'Tasks, Summary &amp; Declaration'!$C$9, '18'!D67))</f>
        <v>0</v>
      </c>
      <c r="E68" s="171">
        <f>IF(COUNTIF('Holidays Ireland'!$B$1:$L$10,'18'!E56),"HOLIDAY",IF(E67&gt;'Tasks, Summary &amp; Declaration'!$C$9, 'Tasks, Summary &amp; Declaration'!$C$9, '18'!E67))</f>
        <v>0</v>
      </c>
      <c r="F68" s="171">
        <f>IF(COUNTIF('Holidays Ireland'!$B$1:$L$10,'18'!F56),"HOLIDAY",IF(F67&gt;'Tasks, Summary &amp; Declaration'!$C$9, 'Tasks, Summary &amp; Declaration'!$C$9, '18'!F67))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119</v>
      </c>
      <c r="C72" s="176">
        <f t="shared" ref="C72:F72" si="12">C8</f>
        <v>120</v>
      </c>
      <c r="D72" s="176">
        <f t="shared" si="12"/>
        <v>121</v>
      </c>
      <c r="E72" s="176">
        <f t="shared" si="12"/>
        <v>122</v>
      </c>
      <c r="F72" s="176">
        <f t="shared" si="12"/>
        <v>123</v>
      </c>
      <c r="G72" s="177">
        <f t="shared" ref="G72:H72" si="13">G40</f>
        <v>124</v>
      </c>
      <c r="H72" s="177">
        <f t="shared" si="13"/>
        <v>125</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Ireland'!$B$1:$L$10,'18'!B72),"HOLIDAY",IF(B83&gt;'Tasks, Summary &amp; Declaration'!$C$9, 'Tasks, Summary &amp; Declaration'!$C$9, '18'!B83))</f>
        <v>0</v>
      </c>
      <c r="C84" s="171">
        <f>IF(COUNTIF('Holidays Ireland'!$B$1:$L$10,'18'!C72),"HOLIDAY",IF(C83&gt;'Tasks, Summary &amp; Declaration'!$C$9, 'Tasks, Summary &amp; Declaration'!$C$9, '18'!C83))</f>
        <v>0</v>
      </c>
      <c r="D84" s="171">
        <f>IF(COUNTIF('Holidays Ireland'!$B$1:$L$10,'18'!D72),"HOLIDAY",IF(D83&gt;'Tasks, Summary &amp; Declaration'!$C$9, 'Tasks, Summary &amp; Declaration'!$C$9, '18'!D83))</f>
        <v>0</v>
      </c>
      <c r="E84" s="171">
        <f>IF(COUNTIF('Holidays Ireland'!$B$1:$L$10,'18'!E72),"HOLIDAY",IF(E83&gt;'Tasks, Summary &amp; Declaration'!$C$9, 'Tasks, Summary &amp; Declaration'!$C$9, '18'!E83))</f>
        <v>0</v>
      </c>
      <c r="F84" s="171">
        <f>IF(COUNTIF('Holidays Ireland'!$B$1:$L$10,'18'!F72),"HOLIDAY",IF(F83&gt;'Tasks, Summary &amp; Declaration'!$C$9, 'Tasks, Summary &amp; Declaration'!$C$9, '18'!F83))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5DP0faTdRJ/4mEWxWzBpu+gj2trqwkBfO6kfzkFyI3lpfOMRTmVF1UTUlr47aZv+aULdCRqjlfzXwYdFijDX5g==" saltValue="qK4vMH1A+4TbQgbfb10KPQ=="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179" priority="3">
      <formula>LEN(TRIM(B4))&gt;0</formula>
    </cfRule>
  </conditionalFormatting>
  <conditionalFormatting sqref="C4">
    <cfRule type="notContainsBlanks" dxfId="178" priority="2">
      <formula>LEN(TRIM(C4))&gt;0</formula>
    </cfRule>
  </conditionalFormatting>
  <conditionalFormatting sqref="D4">
    <cfRule type="notContainsBlanks" dxfId="177" priority="7">
      <formula>LEN(TRIM(D4))&gt;0</formula>
    </cfRule>
  </conditionalFormatting>
  <conditionalFormatting sqref="E4">
    <cfRule type="notContainsBlanks" dxfId="176" priority="6">
      <formula>LEN(TRIM(E4))&gt;0</formula>
    </cfRule>
  </conditionalFormatting>
  <conditionalFormatting sqref="F4">
    <cfRule type="notContainsBlanks" dxfId="175" priority="1">
      <formula>LEN(TRIM(F4))&gt;0</formula>
    </cfRule>
  </conditionalFormatting>
  <hyperlinks>
    <hyperlink ref="B4" location="'1'!B9" display="'1'!B9" xr:uid="{CFC896CE-F913-438C-9CCA-BAC38330AC16}"/>
    <hyperlink ref="C4" location="'1'!B25" display="'1'!B25" xr:uid="{6235A484-9A28-429D-BF8D-0D3CC8502AF0}"/>
    <hyperlink ref="D4" location="'1'!B41" display="'1'!B41" xr:uid="{7421A50D-C90E-4288-A43F-D1DFAC96364A}"/>
    <hyperlink ref="E4" location="'1'!B57" display="'1'!B57" xr:uid="{A412E637-C959-460E-96D9-C91C9DA6CBA6}"/>
    <hyperlink ref="F4" location="'1'!B73" display="'1'!B73" xr:uid="{8934EF5F-A30A-4B2F-8C93-02AE6FC70EE5}"/>
    <hyperlink ref="J18" location="'Tasks, Summary &amp; Declaration'!B23" display="Back to Tasks" xr:uid="{9FCE409E-A470-4645-9349-89762ABE9573}"/>
    <hyperlink ref="J34" location="'Tasks, Summary &amp; Declaration'!B37" display="Back to Tasks" xr:uid="{0463052B-F117-4F6B-9F72-3C2F3352F7D8}"/>
    <hyperlink ref="J50" location="'Tasks, Summary &amp; Declaration'!B51" display="Back to Tasks" xr:uid="{78DB14A0-2C71-4C27-AF9B-2411CC97FE96}"/>
    <hyperlink ref="J66" location="'Tasks, Summary &amp; Declaration'!B65" display="Back to Tasks" xr:uid="{8A52B2C8-F9BE-4A9F-A8B3-229F991CD370}"/>
    <hyperlink ref="J82" location="'Tasks, Summary &amp; Declaration'!B79" display="Back to Tasks" xr:uid="{5B48067A-87DD-4A8F-B015-4672831E02C1}"/>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770A1-1DC0-4794-AF92-1EF527F395F8}">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Declaration'!$B$7+(7*18)</f>
        <v>126</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126</v>
      </c>
      <c r="C8" s="150">
        <f>$G$1+1</f>
        <v>127</v>
      </c>
      <c r="D8" s="150">
        <f>$G$1+2</f>
        <v>128</v>
      </c>
      <c r="E8" s="150">
        <f>$G$1+3</f>
        <v>129</v>
      </c>
      <c r="F8" s="150">
        <f>$G$1+4</f>
        <v>130</v>
      </c>
      <c r="G8" s="151">
        <f>G1+5</f>
        <v>131</v>
      </c>
      <c r="H8" s="151">
        <f>G1+6</f>
        <v>132</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Ireland'!$B$1:$L$10,'19'!B8),"HOLIDAY",IF(B19&gt;'Tasks, Summary &amp; Declaration'!$C$9, 'Tasks, Summary &amp; Declaration'!$C$9, '19'!B19))</f>
        <v>0</v>
      </c>
      <c r="C20" s="171">
        <f>IF(COUNTIF('Holidays Ireland'!$B$1:$L$10,'19'!C8),"HOLIDAY",IF(C19&gt;'Tasks, Summary &amp; Declaration'!$C$9, 'Tasks, Summary &amp; Declaration'!$C$9, '19'!C19))</f>
        <v>0</v>
      </c>
      <c r="D20" s="171">
        <f>IF(COUNTIF('Holidays Ireland'!$B$1:$L$10,'19'!D8),"HOLIDAY",IF(D19&gt;'Tasks, Summary &amp; Declaration'!$C$9, 'Tasks, Summary &amp; Declaration'!$C$9, '19'!D19))</f>
        <v>0</v>
      </c>
      <c r="E20" s="171">
        <f>IF(COUNTIF('Holidays Ireland'!$B$1:$L$10,'19'!E8),"HOLIDAY",IF(E19&gt;'Tasks, Summary &amp; Declaration'!$C$9, 'Tasks, Summary &amp; Declaration'!$C$9, '19'!E19))</f>
        <v>0</v>
      </c>
      <c r="F20" s="171">
        <f>IF(COUNTIF('Holidays Ireland'!$B$1:$L$10,'19'!F8),"HOLIDAY",IF(F19&gt;'Tasks, Summary &amp; Declaration'!$C$9, 'Tasks, Summary &amp; Declaration'!$C$9, '19'!F19))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126</v>
      </c>
      <c r="C24" s="176">
        <f t="shared" ref="C24:H24" si="2">C8</f>
        <v>127</v>
      </c>
      <c r="D24" s="176">
        <f t="shared" si="2"/>
        <v>128</v>
      </c>
      <c r="E24" s="176">
        <f t="shared" si="2"/>
        <v>129</v>
      </c>
      <c r="F24" s="176">
        <f t="shared" si="2"/>
        <v>130</v>
      </c>
      <c r="G24" s="177">
        <f t="shared" si="2"/>
        <v>131</v>
      </c>
      <c r="H24" s="177">
        <f t="shared" si="2"/>
        <v>132</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Ireland'!$B$1:$L$10,'19'!B24),"HOLIDAY",IF(B35&gt;'Tasks, Summary &amp; Declaration'!$C$9, 'Tasks, Summary &amp; Declaration'!$C$9, '19'!B35))</f>
        <v>0</v>
      </c>
      <c r="C36" s="171">
        <f>IF(COUNTIF('Holidays Ireland'!$B$1:$L$10,'19'!C24),"HOLIDAY",IF(C35&gt;'Tasks, Summary &amp; Declaration'!$C$9, 'Tasks, Summary &amp; Declaration'!$C$9, '19'!C35))</f>
        <v>0</v>
      </c>
      <c r="D36" s="171">
        <f>IF(COUNTIF('Holidays Ireland'!$B$1:$L$10,'19'!D24),"HOLIDAY",IF(D35&gt;'Tasks, Summary &amp; Declaration'!$C$9, 'Tasks, Summary &amp; Declaration'!$C$9, '19'!D35))</f>
        <v>0</v>
      </c>
      <c r="E36" s="171">
        <f>IF(COUNTIF('Holidays Ireland'!$B$1:$L$10,'19'!E24),"HOLIDAY",IF(E35&gt;'Tasks, Summary &amp; Declaration'!$C$9, 'Tasks, Summary &amp; Declaration'!$C$9, '19'!E35))</f>
        <v>0</v>
      </c>
      <c r="F36" s="171">
        <f>IF(COUNTIF('Holidays Ireland'!$B$1:$L$10,'19'!F24),"HOLIDAY",IF(F35&gt;'Tasks, Summary &amp; Declaration'!$C$9, 'Tasks, Summary &amp; Declaration'!$C$9, '19'!F35))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126</v>
      </c>
      <c r="C40" s="176">
        <f t="shared" ref="C40:H40" si="5">C8</f>
        <v>127</v>
      </c>
      <c r="D40" s="176">
        <f t="shared" si="5"/>
        <v>128</v>
      </c>
      <c r="E40" s="176">
        <f t="shared" si="5"/>
        <v>129</v>
      </c>
      <c r="F40" s="176">
        <f t="shared" si="5"/>
        <v>130</v>
      </c>
      <c r="G40" s="177">
        <f t="shared" si="5"/>
        <v>131</v>
      </c>
      <c r="H40" s="177">
        <f t="shared" si="5"/>
        <v>132</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Ireland'!$B$1:$L$10,'19'!B40),"HOLIDAY",IF(B51&gt;'Tasks, Summary &amp; Declaration'!$C$9, 'Tasks, Summary &amp; Declaration'!$C$9, '19'!B51))</f>
        <v>0</v>
      </c>
      <c r="C52" s="171">
        <f>IF(COUNTIF('Holidays Ireland'!$B$1:$L$10,'19'!C40),"HOLIDAY",IF(C51&gt;'Tasks, Summary &amp; Declaration'!$C$9, 'Tasks, Summary &amp; Declaration'!$C$9, '19'!C51))</f>
        <v>0</v>
      </c>
      <c r="D52" s="171">
        <f>IF(COUNTIF('Holidays Ireland'!$B$1:$L$10,'19'!D40),"HOLIDAY",IF(D51&gt;'Tasks, Summary &amp; Declaration'!$C$9, 'Tasks, Summary &amp; Declaration'!$C$9, '19'!D51))</f>
        <v>0</v>
      </c>
      <c r="E52" s="171">
        <f>IF(COUNTIF('Holidays Ireland'!$B$1:$L$10,'19'!E40),"HOLIDAY",IF(E51&gt;'Tasks, Summary &amp; Declaration'!$C$9, 'Tasks, Summary &amp; Declaration'!$C$9, '19'!E51))</f>
        <v>0</v>
      </c>
      <c r="F52" s="171">
        <f>IF(COUNTIF('Holidays Ireland'!$B$1:$L$10,'19'!F40),"HOLIDAY",IF(F51&gt;'Tasks, Summary &amp; Declaration'!$C$9, 'Tasks, Summary &amp; Declaration'!$C$9, '19'!F51))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126</v>
      </c>
      <c r="C56" s="176">
        <f t="shared" ref="C56:F56" si="8">C8</f>
        <v>127</v>
      </c>
      <c r="D56" s="176">
        <f t="shared" si="8"/>
        <v>128</v>
      </c>
      <c r="E56" s="176">
        <f t="shared" si="8"/>
        <v>129</v>
      </c>
      <c r="F56" s="176">
        <f t="shared" si="8"/>
        <v>130</v>
      </c>
      <c r="G56" s="177">
        <f t="shared" ref="G56:H56" si="9">G24</f>
        <v>131</v>
      </c>
      <c r="H56" s="177">
        <f t="shared" si="9"/>
        <v>132</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Ireland'!$B$1:$L$10,'19'!B56),"HOLIDAY",IF(B67&gt;'Tasks, Summary &amp; Declaration'!$C$9, 'Tasks, Summary &amp; Declaration'!$C$9, '19'!B67))</f>
        <v>0</v>
      </c>
      <c r="C68" s="171">
        <f>IF(COUNTIF('Holidays Ireland'!$B$1:$L$10,'19'!C56),"HOLIDAY",IF(C67&gt;'Tasks, Summary &amp; Declaration'!$C$9, 'Tasks, Summary &amp; Declaration'!$C$9, '19'!C67))</f>
        <v>0</v>
      </c>
      <c r="D68" s="171">
        <f>IF(COUNTIF('Holidays Ireland'!$B$1:$L$10,'19'!D56),"HOLIDAY",IF(D67&gt;'Tasks, Summary &amp; Declaration'!$C$9, 'Tasks, Summary &amp; Declaration'!$C$9, '19'!D67))</f>
        <v>0</v>
      </c>
      <c r="E68" s="171">
        <f>IF(COUNTIF('Holidays Ireland'!$B$1:$L$10,'19'!E56),"HOLIDAY",IF(E67&gt;'Tasks, Summary &amp; Declaration'!$C$9, 'Tasks, Summary &amp; Declaration'!$C$9, '19'!E67))</f>
        <v>0</v>
      </c>
      <c r="F68" s="171">
        <f>IF(COUNTIF('Holidays Ireland'!$B$1:$L$10,'19'!F56),"HOLIDAY",IF(F67&gt;'Tasks, Summary &amp; Declaration'!$C$9, 'Tasks, Summary &amp; Declaration'!$C$9, '19'!F67))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126</v>
      </c>
      <c r="C72" s="176">
        <f t="shared" ref="C72:F72" si="12">C8</f>
        <v>127</v>
      </c>
      <c r="D72" s="176">
        <f t="shared" si="12"/>
        <v>128</v>
      </c>
      <c r="E72" s="176">
        <f t="shared" si="12"/>
        <v>129</v>
      </c>
      <c r="F72" s="176">
        <f t="shared" si="12"/>
        <v>130</v>
      </c>
      <c r="G72" s="177">
        <f t="shared" ref="G72:H72" si="13">G40</f>
        <v>131</v>
      </c>
      <c r="H72" s="177">
        <f t="shared" si="13"/>
        <v>132</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Ireland'!$B$1:$L$10,'19'!B72),"HOLIDAY",IF(B83&gt;'Tasks, Summary &amp; Declaration'!$C$9, 'Tasks, Summary &amp; Declaration'!$C$9, '19'!B83))</f>
        <v>0</v>
      </c>
      <c r="C84" s="171">
        <f>IF(COUNTIF('Holidays Ireland'!$B$1:$L$10,'19'!C72),"HOLIDAY",IF(C83&gt;'Tasks, Summary &amp; Declaration'!$C$9, 'Tasks, Summary &amp; Declaration'!$C$9, '19'!C83))</f>
        <v>0</v>
      </c>
      <c r="D84" s="171">
        <f>IF(COUNTIF('Holidays Ireland'!$B$1:$L$10,'19'!D72),"HOLIDAY",IF(D83&gt;'Tasks, Summary &amp; Declaration'!$C$9, 'Tasks, Summary &amp; Declaration'!$C$9, '19'!D83))</f>
        <v>0</v>
      </c>
      <c r="E84" s="171">
        <f>IF(COUNTIF('Holidays Ireland'!$B$1:$L$10,'19'!E72),"HOLIDAY",IF(E83&gt;'Tasks, Summary &amp; Declaration'!$C$9, 'Tasks, Summary &amp; Declaration'!$C$9, '19'!E83))</f>
        <v>0</v>
      </c>
      <c r="F84" s="171">
        <f>IF(COUNTIF('Holidays Ireland'!$B$1:$L$10,'19'!F72),"HOLIDAY",IF(F83&gt;'Tasks, Summary &amp; Declaration'!$C$9, 'Tasks, Summary &amp; Declaration'!$C$9, '19'!F83))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B5reE8Ln/NkcA2cE34FqSWm+ZTf4h8aiS2eDxHpAFjolOZ7Bc0VjR3/c76izKOL0fNWoSuXeIfDWlA3VGtKh8w==" saltValue="dELI9aAVz5fYAvf1/tDJpg=="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174" priority="3">
      <formula>LEN(TRIM(B4))&gt;0</formula>
    </cfRule>
  </conditionalFormatting>
  <conditionalFormatting sqref="C4">
    <cfRule type="notContainsBlanks" dxfId="173" priority="2">
      <formula>LEN(TRIM(C4))&gt;0</formula>
    </cfRule>
  </conditionalFormatting>
  <conditionalFormatting sqref="D4">
    <cfRule type="notContainsBlanks" dxfId="172" priority="7">
      <formula>LEN(TRIM(D4))&gt;0</formula>
    </cfRule>
  </conditionalFormatting>
  <conditionalFormatting sqref="E4">
    <cfRule type="notContainsBlanks" dxfId="171" priority="6">
      <formula>LEN(TRIM(E4))&gt;0</formula>
    </cfRule>
  </conditionalFormatting>
  <conditionalFormatting sqref="F4">
    <cfRule type="notContainsBlanks" dxfId="170" priority="1">
      <formula>LEN(TRIM(F4))&gt;0</formula>
    </cfRule>
  </conditionalFormatting>
  <hyperlinks>
    <hyperlink ref="B4" location="'1'!B9" display="'1'!B9" xr:uid="{9BC7DC50-D059-4257-A4EA-FBB2E8802162}"/>
    <hyperlink ref="C4" location="'1'!B25" display="'1'!B25" xr:uid="{51437B0A-377C-4BD7-9560-0C13BCEA7724}"/>
    <hyperlink ref="D4" location="'1'!B41" display="'1'!B41" xr:uid="{599575A3-6CC7-4FD1-9917-86FE70DE75E2}"/>
    <hyperlink ref="E4" location="'1'!B57" display="'1'!B57" xr:uid="{74339A21-FF36-44F4-B840-B75F1989B953}"/>
    <hyperlink ref="F4" location="'1'!B73" display="'1'!B73" xr:uid="{E586C036-B5AD-432D-9668-36B0CA74F70A}"/>
    <hyperlink ref="J18" location="'Tasks, Summary &amp; Declaration'!B23" display="Back to Tasks" xr:uid="{4F033E78-0A12-4F42-9E55-21F6B5023081}"/>
    <hyperlink ref="J34" location="'Tasks, Summary &amp; Declaration'!B37" display="Back to Tasks" xr:uid="{C1F910B8-F14B-4F22-A839-76E73D00CBAC}"/>
    <hyperlink ref="J50" location="'Tasks, Summary &amp; Declaration'!B51" display="Back to Tasks" xr:uid="{CA79AAAA-61D1-4FAE-AB33-8CDC56C6B076}"/>
    <hyperlink ref="J66" location="'Tasks, Summary &amp; Declaration'!B65" display="Back to Tasks" xr:uid="{79C9A2CB-9ED7-4773-8C31-FC937C4CB45C}"/>
    <hyperlink ref="J82" location="'Tasks, Summary &amp; Declaration'!B79" display="Back to Tasks" xr:uid="{5DD315EA-EA7E-4DE0-95BF-D131FCEA6E96}"/>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6B063-07F4-4717-A23D-0C63C56E7652}">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Declaration'!$B$7+(7*19)</f>
        <v>133</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133</v>
      </c>
      <c r="C8" s="150">
        <f>$G$1+1</f>
        <v>134</v>
      </c>
      <c r="D8" s="150">
        <f>$G$1+2</f>
        <v>135</v>
      </c>
      <c r="E8" s="150">
        <f>$G$1+3</f>
        <v>136</v>
      </c>
      <c r="F8" s="150">
        <f>$G$1+4</f>
        <v>137</v>
      </c>
      <c r="G8" s="151">
        <f>G1+5</f>
        <v>138</v>
      </c>
      <c r="H8" s="151">
        <f>G1+6</f>
        <v>139</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Ireland'!$B$1:$L$10,'20'!B8),"HOLIDAY",IF(B19&gt;'Tasks, Summary &amp; Declaration'!$C$9, 'Tasks, Summary &amp; Declaration'!$C$9, '20'!B19))</f>
        <v>0</v>
      </c>
      <c r="C20" s="171">
        <f>IF(COUNTIF('Holidays Ireland'!$B$1:$L$10,'20'!C8),"HOLIDAY",IF(C19&gt;'Tasks, Summary &amp; Declaration'!$C$9, 'Tasks, Summary &amp; Declaration'!$C$9, '20'!C19))</f>
        <v>0</v>
      </c>
      <c r="D20" s="171">
        <f>IF(COUNTIF('Holidays Ireland'!$B$1:$L$10,'20'!D8),"HOLIDAY",IF(D19&gt;'Tasks, Summary &amp; Declaration'!$C$9, 'Tasks, Summary &amp; Declaration'!$C$9, '20'!D19))</f>
        <v>0</v>
      </c>
      <c r="E20" s="171">
        <f>IF(COUNTIF('Holidays Ireland'!$B$1:$L$10,'20'!E8),"HOLIDAY",IF(E19&gt;'Tasks, Summary &amp; Declaration'!$C$9, 'Tasks, Summary &amp; Declaration'!$C$9, '20'!E19))</f>
        <v>0</v>
      </c>
      <c r="F20" s="171">
        <f>IF(COUNTIF('Holidays Ireland'!$B$1:$L$10,'20'!F8),"HOLIDAY",IF(F19&gt;'Tasks, Summary &amp; Declaration'!$C$9, 'Tasks, Summary &amp; Declaration'!$C$9, '20'!F19))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133</v>
      </c>
      <c r="C24" s="176">
        <f t="shared" ref="C24:H24" si="2">C8</f>
        <v>134</v>
      </c>
      <c r="D24" s="176">
        <f t="shared" si="2"/>
        <v>135</v>
      </c>
      <c r="E24" s="176">
        <f t="shared" si="2"/>
        <v>136</v>
      </c>
      <c r="F24" s="176">
        <f t="shared" si="2"/>
        <v>137</v>
      </c>
      <c r="G24" s="177">
        <f t="shared" si="2"/>
        <v>138</v>
      </c>
      <c r="H24" s="177">
        <f t="shared" si="2"/>
        <v>139</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Ireland'!$B$1:$L$10,'20'!B24),"HOLIDAY",IF(B35&gt;'Tasks, Summary &amp; Declaration'!$C$9, 'Tasks, Summary &amp; Declaration'!$C$9, '20'!B35))</f>
        <v>0</v>
      </c>
      <c r="C36" s="171">
        <f>IF(COUNTIF('Holidays Ireland'!$B$1:$L$10,'20'!C24),"HOLIDAY",IF(C35&gt;'Tasks, Summary &amp; Declaration'!$C$9, 'Tasks, Summary &amp; Declaration'!$C$9, '20'!C35))</f>
        <v>0</v>
      </c>
      <c r="D36" s="171">
        <f>IF(COUNTIF('Holidays Ireland'!$B$1:$L$10,'20'!D24),"HOLIDAY",IF(D35&gt;'Tasks, Summary &amp; Declaration'!$C$9, 'Tasks, Summary &amp; Declaration'!$C$9, '20'!D35))</f>
        <v>0</v>
      </c>
      <c r="E36" s="171">
        <f>IF(COUNTIF('Holidays Ireland'!$B$1:$L$10,'20'!E24),"HOLIDAY",IF(E35&gt;'Tasks, Summary &amp; Declaration'!$C$9, 'Tasks, Summary &amp; Declaration'!$C$9, '20'!E35))</f>
        <v>0</v>
      </c>
      <c r="F36" s="171">
        <f>IF(COUNTIF('Holidays Ireland'!$B$1:$L$10,'20'!F24),"HOLIDAY",IF(F35&gt;'Tasks, Summary &amp; Declaration'!$C$9, 'Tasks, Summary &amp; Declaration'!$C$9, '20'!F35))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133</v>
      </c>
      <c r="C40" s="176">
        <f t="shared" ref="C40:H40" si="5">C8</f>
        <v>134</v>
      </c>
      <c r="D40" s="176">
        <f t="shared" si="5"/>
        <v>135</v>
      </c>
      <c r="E40" s="176">
        <f t="shared" si="5"/>
        <v>136</v>
      </c>
      <c r="F40" s="176">
        <f t="shared" si="5"/>
        <v>137</v>
      </c>
      <c r="G40" s="177">
        <f t="shared" si="5"/>
        <v>138</v>
      </c>
      <c r="H40" s="177">
        <f t="shared" si="5"/>
        <v>139</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Ireland'!$B$1:$L$10,'20'!B40),"HOLIDAY",IF(B51&gt;'Tasks, Summary &amp; Declaration'!$C$9, 'Tasks, Summary &amp; Declaration'!$C$9, '20'!B51))</f>
        <v>0</v>
      </c>
      <c r="C52" s="171">
        <f>IF(COUNTIF('Holidays Ireland'!$B$1:$L$10,'20'!C40),"HOLIDAY",IF(C51&gt;'Tasks, Summary &amp; Declaration'!$C$9, 'Tasks, Summary &amp; Declaration'!$C$9, '20'!C51))</f>
        <v>0</v>
      </c>
      <c r="D52" s="171">
        <f>IF(COUNTIF('Holidays Ireland'!$B$1:$L$10,'20'!D40),"HOLIDAY",IF(D51&gt;'Tasks, Summary &amp; Declaration'!$C$9, 'Tasks, Summary &amp; Declaration'!$C$9, '20'!D51))</f>
        <v>0</v>
      </c>
      <c r="E52" s="171">
        <f>IF(COUNTIF('Holidays Ireland'!$B$1:$L$10,'20'!E40),"HOLIDAY",IF(E51&gt;'Tasks, Summary &amp; Declaration'!$C$9, 'Tasks, Summary &amp; Declaration'!$C$9, '20'!E51))</f>
        <v>0</v>
      </c>
      <c r="F52" s="171">
        <f>IF(COUNTIF('Holidays Ireland'!$B$1:$L$10,'20'!F40),"HOLIDAY",IF(F51&gt;'Tasks, Summary &amp; Declaration'!$C$9, 'Tasks, Summary &amp; Declaration'!$C$9, '20'!F51))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133</v>
      </c>
      <c r="C56" s="176">
        <f t="shared" ref="C56:F56" si="8">C8</f>
        <v>134</v>
      </c>
      <c r="D56" s="176">
        <f t="shared" si="8"/>
        <v>135</v>
      </c>
      <c r="E56" s="176">
        <f t="shared" si="8"/>
        <v>136</v>
      </c>
      <c r="F56" s="176">
        <f t="shared" si="8"/>
        <v>137</v>
      </c>
      <c r="G56" s="177">
        <f t="shared" ref="G56:H56" si="9">G24</f>
        <v>138</v>
      </c>
      <c r="H56" s="177">
        <f t="shared" si="9"/>
        <v>139</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Ireland'!$B$1:$L$10,'20'!B56),"HOLIDAY",IF(B67&gt;'Tasks, Summary &amp; Declaration'!$C$9, 'Tasks, Summary &amp; Declaration'!$C$9, '20'!B67))</f>
        <v>0</v>
      </c>
      <c r="C68" s="171">
        <f>IF(COUNTIF('Holidays Ireland'!$B$1:$L$10,'20'!C56),"HOLIDAY",IF(C67&gt;'Tasks, Summary &amp; Declaration'!$C$9, 'Tasks, Summary &amp; Declaration'!$C$9, '20'!C67))</f>
        <v>0</v>
      </c>
      <c r="D68" s="171">
        <f>IF(COUNTIF('Holidays Ireland'!$B$1:$L$10,'20'!D56),"HOLIDAY",IF(D67&gt;'Tasks, Summary &amp; Declaration'!$C$9, 'Tasks, Summary &amp; Declaration'!$C$9, '20'!D67))</f>
        <v>0</v>
      </c>
      <c r="E68" s="171">
        <f>IF(COUNTIF('Holidays Ireland'!$B$1:$L$10,'20'!E56),"HOLIDAY",IF(E67&gt;'Tasks, Summary &amp; Declaration'!$C$9, 'Tasks, Summary &amp; Declaration'!$C$9, '20'!E67))</f>
        <v>0</v>
      </c>
      <c r="F68" s="171">
        <f>IF(COUNTIF('Holidays Ireland'!$B$1:$L$10,'20'!F56),"HOLIDAY",IF(F67&gt;'Tasks, Summary &amp; Declaration'!$C$9, 'Tasks, Summary &amp; Declaration'!$C$9, '20'!F67))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133</v>
      </c>
      <c r="C72" s="176">
        <f t="shared" ref="C72:F72" si="12">C8</f>
        <v>134</v>
      </c>
      <c r="D72" s="176">
        <f t="shared" si="12"/>
        <v>135</v>
      </c>
      <c r="E72" s="176">
        <f t="shared" si="12"/>
        <v>136</v>
      </c>
      <c r="F72" s="176">
        <f t="shared" si="12"/>
        <v>137</v>
      </c>
      <c r="G72" s="177">
        <f t="shared" ref="G72:H72" si="13">G40</f>
        <v>138</v>
      </c>
      <c r="H72" s="177">
        <f t="shared" si="13"/>
        <v>139</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Ireland'!$B$1:$L$10,'20'!B72),"HOLIDAY",IF(B83&gt;'Tasks, Summary &amp; Declaration'!$C$9, 'Tasks, Summary &amp; Declaration'!$C$9, '20'!B83))</f>
        <v>0</v>
      </c>
      <c r="C84" s="171">
        <f>IF(COUNTIF('Holidays Ireland'!$B$1:$L$10,'20'!C72),"HOLIDAY",IF(C83&gt;'Tasks, Summary &amp; Declaration'!$C$9, 'Tasks, Summary &amp; Declaration'!$C$9, '20'!C83))</f>
        <v>0</v>
      </c>
      <c r="D84" s="171">
        <f>IF(COUNTIF('Holidays Ireland'!$B$1:$L$10,'20'!D72),"HOLIDAY",IF(D83&gt;'Tasks, Summary &amp; Declaration'!$C$9, 'Tasks, Summary &amp; Declaration'!$C$9, '20'!D83))</f>
        <v>0</v>
      </c>
      <c r="E84" s="171">
        <f>IF(COUNTIF('Holidays Ireland'!$B$1:$L$10,'20'!E72),"HOLIDAY",IF(E83&gt;'Tasks, Summary &amp; Declaration'!$C$9, 'Tasks, Summary &amp; Declaration'!$C$9, '20'!E83))</f>
        <v>0</v>
      </c>
      <c r="F84" s="171">
        <f>IF(COUNTIF('Holidays Ireland'!$B$1:$L$10,'20'!F72),"HOLIDAY",IF(F83&gt;'Tasks, Summary &amp; Declaration'!$C$9, 'Tasks, Summary &amp; Declaration'!$C$9, '20'!F83))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Ay/p7BtlJYmnlqHVpuXN175zwM8H8nw77PMVDTvhveS7hkGDXFYKGygOmIC9M92+7pgpUP0iqcqLBRosdpjmBw==" saltValue="N700F/3h66fDtSFJoUcM2g=="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169" priority="3">
      <formula>LEN(TRIM(B4))&gt;0</formula>
    </cfRule>
  </conditionalFormatting>
  <conditionalFormatting sqref="C4">
    <cfRule type="notContainsBlanks" dxfId="168" priority="2">
      <formula>LEN(TRIM(C4))&gt;0</formula>
    </cfRule>
  </conditionalFormatting>
  <conditionalFormatting sqref="D4">
    <cfRule type="notContainsBlanks" dxfId="167" priority="7">
      <formula>LEN(TRIM(D4))&gt;0</formula>
    </cfRule>
  </conditionalFormatting>
  <conditionalFormatting sqref="E4">
    <cfRule type="notContainsBlanks" dxfId="166" priority="6">
      <formula>LEN(TRIM(E4))&gt;0</formula>
    </cfRule>
  </conditionalFormatting>
  <conditionalFormatting sqref="F4">
    <cfRule type="notContainsBlanks" dxfId="165" priority="1">
      <formula>LEN(TRIM(F4))&gt;0</formula>
    </cfRule>
  </conditionalFormatting>
  <hyperlinks>
    <hyperlink ref="B4" location="'1'!B9" display="'1'!B9" xr:uid="{09FCB395-3C07-46F9-AD2B-4D1F5E30C458}"/>
    <hyperlink ref="C4" location="'1'!B25" display="'1'!B25" xr:uid="{F5ECCAAE-DF2C-4E79-932D-0E4F6795DE62}"/>
    <hyperlink ref="D4" location="'1'!B41" display="'1'!B41" xr:uid="{492624DA-DED3-4C25-AD23-6EB957551931}"/>
    <hyperlink ref="E4" location="'1'!B57" display="'1'!B57" xr:uid="{67ADBA79-5013-4329-A245-CE06F41EFC9B}"/>
    <hyperlink ref="F4" location="'1'!B73" display="'1'!B73" xr:uid="{24B97E6B-6B0F-4C27-8483-D9039D409CC3}"/>
    <hyperlink ref="J18" location="'Tasks, Summary &amp; Declaration'!B23" display="Back to Tasks" xr:uid="{56E8AEEB-F808-47F9-81CE-F678DFA5571E}"/>
    <hyperlink ref="J34" location="'Tasks, Summary &amp; Declaration'!B37" display="Back to Tasks" xr:uid="{CF986ED0-2190-47F9-B0D5-8F3AD500C69D}"/>
    <hyperlink ref="J50" location="'Tasks, Summary &amp; Declaration'!B51" display="Back to Tasks" xr:uid="{16734884-48E6-4D70-B336-CEBD87837113}"/>
    <hyperlink ref="J66" location="'Tasks, Summary &amp; Declaration'!B65" display="Back to Tasks" xr:uid="{0D611190-B906-4394-8AD5-3A3231050A92}"/>
    <hyperlink ref="J82" location="'Tasks, Summary &amp; Declaration'!B79" display="Back to Tasks" xr:uid="{6C99986D-DF05-4788-841D-9254A986BC9B}"/>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F935F-E192-480B-AAEF-EB2D2263A2DD}">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Declaration'!$B$7+(7*20)</f>
        <v>140</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140</v>
      </c>
      <c r="C8" s="150">
        <f>$G$1+1</f>
        <v>141</v>
      </c>
      <c r="D8" s="150">
        <f>$G$1+2</f>
        <v>142</v>
      </c>
      <c r="E8" s="150">
        <f>$G$1+3</f>
        <v>143</v>
      </c>
      <c r="F8" s="150">
        <f>$G$1+4</f>
        <v>144</v>
      </c>
      <c r="G8" s="151">
        <f>G1+5</f>
        <v>145</v>
      </c>
      <c r="H8" s="151">
        <f>G1+6</f>
        <v>146</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Ireland'!$B$1:$L$10,'21'!B8),"HOLIDAY",IF(B19&gt;'Tasks, Summary &amp; Declaration'!$C$9, 'Tasks, Summary &amp; Declaration'!$C$9, '21'!B19))</f>
        <v>0</v>
      </c>
      <c r="C20" s="171">
        <f>IF(COUNTIF('Holidays Ireland'!$B$1:$L$10,'21'!C8),"HOLIDAY",IF(C19&gt;'Tasks, Summary &amp; Declaration'!$C$9, 'Tasks, Summary &amp; Declaration'!$C$9, '21'!C19))</f>
        <v>0</v>
      </c>
      <c r="D20" s="171">
        <f>IF(COUNTIF('Holidays Ireland'!$B$1:$L$10,'21'!D8),"HOLIDAY",IF(D19&gt;'Tasks, Summary &amp; Declaration'!$C$9, 'Tasks, Summary &amp; Declaration'!$C$9, '21'!D19))</f>
        <v>0</v>
      </c>
      <c r="E20" s="171">
        <f>IF(COUNTIF('Holidays Ireland'!$B$1:$L$10,'21'!E8),"HOLIDAY",IF(E19&gt;'Tasks, Summary &amp; Declaration'!$C$9, 'Tasks, Summary &amp; Declaration'!$C$9, '21'!E19))</f>
        <v>0</v>
      </c>
      <c r="F20" s="171">
        <f>IF(COUNTIF('Holidays Ireland'!$B$1:$L$10,'21'!F8),"HOLIDAY",IF(F19&gt;'Tasks, Summary &amp; Declaration'!$C$9, 'Tasks, Summary &amp; Declaration'!$C$9, '21'!F19))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140</v>
      </c>
      <c r="C24" s="176">
        <f t="shared" ref="C24:H24" si="2">C8</f>
        <v>141</v>
      </c>
      <c r="D24" s="176">
        <f t="shared" si="2"/>
        <v>142</v>
      </c>
      <c r="E24" s="176">
        <f t="shared" si="2"/>
        <v>143</v>
      </c>
      <c r="F24" s="176">
        <f t="shared" si="2"/>
        <v>144</v>
      </c>
      <c r="G24" s="177">
        <f t="shared" si="2"/>
        <v>145</v>
      </c>
      <c r="H24" s="177">
        <f t="shared" si="2"/>
        <v>146</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Ireland'!$B$1:$L$10,'21'!B24),"HOLIDAY",IF(B35&gt;'Tasks, Summary &amp; Declaration'!$C$9, 'Tasks, Summary &amp; Declaration'!$C$9, '21'!B35))</f>
        <v>0</v>
      </c>
      <c r="C36" s="171">
        <f>IF(COUNTIF('Holidays Ireland'!$B$1:$L$10,'21'!C24),"HOLIDAY",IF(C35&gt;'Tasks, Summary &amp; Declaration'!$C$9, 'Tasks, Summary &amp; Declaration'!$C$9, '21'!C35))</f>
        <v>0</v>
      </c>
      <c r="D36" s="171">
        <f>IF(COUNTIF('Holidays Ireland'!$B$1:$L$10,'21'!D24),"HOLIDAY",IF(D35&gt;'Tasks, Summary &amp; Declaration'!$C$9, 'Tasks, Summary &amp; Declaration'!$C$9, '21'!D35))</f>
        <v>0</v>
      </c>
      <c r="E36" s="171">
        <f>IF(COUNTIF('Holidays Ireland'!$B$1:$L$10,'21'!E24),"HOLIDAY",IF(E35&gt;'Tasks, Summary &amp; Declaration'!$C$9, 'Tasks, Summary &amp; Declaration'!$C$9, '21'!E35))</f>
        <v>0</v>
      </c>
      <c r="F36" s="171">
        <f>IF(COUNTIF('Holidays Ireland'!$B$1:$L$10,'21'!F24),"HOLIDAY",IF(F35&gt;'Tasks, Summary &amp; Declaration'!$C$9, 'Tasks, Summary &amp; Declaration'!$C$9, '21'!F35))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140</v>
      </c>
      <c r="C40" s="176">
        <f t="shared" ref="C40:H40" si="5">C8</f>
        <v>141</v>
      </c>
      <c r="D40" s="176">
        <f t="shared" si="5"/>
        <v>142</v>
      </c>
      <c r="E40" s="176">
        <f t="shared" si="5"/>
        <v>143</v>
      </c>
      <c r="F40" s="176">
        <f t="shared" si="5"/>
        <v>144</v>
      </c>
      <c r="G40" s="177">
        <f t="shared" si="5"/>
        <v>145</v>
      </c>
      <c r="H40" s="177">
        <f t="shared" si="5"/>
        <v>146</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Ireland'!$B$1:$L$10,'21'!B40),"HOLIDAY",IF(B51&gt;'Tasks, Summary &amp; Declaration'!$C$9, 'Tasks, Summary &amp; Declaration'!$C$9, '21'!B51))</f>
        <v>0</v>
      </c>
      <c r="C52" s="171">
        <f>IF(COUNTIF('Holidays Ireland'!$B$1:$L$10,'21'!C40),"HOLIDAY",IF(C51&gt;'Tasks, Summary &amp; Declaration'!$C$9, 'Tasks, Summary &amp; Declaration'!$C$9, '21'!C51))</f>
        <v>0</v>
      </c>
      <c r="D52" s="171">
        <f>IF(COUNTIF('Holidays Ireland'!$B$1:$L$10,'21'!D40),"HOLIDAY",IF(D51&gt;'Tasks, Summary &amp; Declaration'!$C$9, 'Tasks, Summary &amp; Declaration'!$C$9, '21'!D51))</f>
        <v>0</v>
      </c>
      <c r="E52" s="171">
        <f>IF(COUNTIF('Holidays Ireland'!$B$1:$L$10,'21'!E40),"HOLIDAY",IF(E51&gt;'Tasks, Summary &amp; Declaration'!$C$9, 'Tasks, Summary &amp; Declaration'!$C$9, '21'!E51))</f>
        <v>0</v>
      </c>
      <c r="F52" s="171">
        <f>IF(COUNTIF('Holidays Ireland'!$B$1:$L$10,'21'!F40),"HOLIDAY",IF(F51&gt;'Tasks, Summary &amp; Declaration'!$C$9, 'Tasks, Summary &amp; Declaration'!$C$9, '21'!F51))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140</v>
      </c>
      <c r="C56" s="176">
        <f t="shared" ref="C56:F56" si="8">C8</f>
        <v>141</v>
      </c>
      <c r="D56" s="176">
        <f t="shared" si="8"/>
        <v>142</v>
      </c>
      <c r="E56" s="176">
        <f t="shared" si="8"/>
        <v>143</v>
      </c>
      <c r="F56" s="176">
        <f t="shared" si="8"/>
        <v>144</v>
      </c>
      <c r="G56" s="177">
        <f t="shared" ref="G56:H56" si="9">G24</f>
        <v>145</v>
      </c>
      <c r="H56" s="177">
        <f t="shared" si="9"/>
        <v>146</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Ireland'!$B$1:$L$10,'21'!B56),"HOLIDAY",IF(B67&gt;'Tasks, Summary &amp; Declaration'!$C$9, 'Tasks, Summary &amp; Declaration'!$C$9, '21'!B67))</f>
        <v>0</v>
      </c>
      <c r="C68" s="171">
        <f>IF(COUNTIF('Holidays Ireland'!$B$1:$L$10,'21'!C56),"HOLIDAY",IF(C67&gt;'Tasks, Summary &amp; Declaration'!$C$9, 'Tasks, Summary &amp; Declaration'!$C$9, '21'!C67))</f>
        <v>0</v>
      </c>
      <c r="D68" s="171">
        <f>IF(COUNTIF('Holidays Ireland'!$B$1:$L$10,'21'!D56),"HOLIDAY",IF(D67&gt;'Tasks, Summary &amp; Declaration'!$C$9, 'Tasks, Summary &amp; Declaration'!$C$9, '21'!D67))</f>
        <v>0</v>
      </c>
      <c r="E68" s="171">
        <f>IF(COUNTIF('Holidays Ireland'!$B$1:$L$10,'21'!E56),"HOLIDAY",IF(E67&gt;'Tasks, Summary &amp; Declaration'!$C$9, 'Tasks, Summary &amp; Declaration'!$C$9, '21'!E67))</f>
        <v>0</v>
      </c>
      <c r="F68" s="171">
        <f>IF(COUNTIF('Holidays Ireland'!$B$1:$L$10,'21'!F56),"HOLIDAY",IF(F67&gt;'Tasks, Summary &amp; Declaration'!$C$9, 'Tasks, Summary &amp; Declaration'!$C$9, '21'!F67))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140</v>
      </c>
      <c r="C72" s="176">
        <f t="shared" ref="C72:F72" si="12">C8</f>
        <v>141</v>
      </c>
      <c r="D72" s="176">
        <f t="shared" si="12"/>
        <v>142</v>
      </c>
      <c r="E72" s="176">
        <f t="shared" si="12"/>
        <v>143</v>
      </c>
      <c r="F72" s="176">
        <f t="shared" si="12"/>
        <v>144</v>
      </c>
      <c r="G72" s="177">
        <f t="shared" ref="G72:H72" si="13">G40</f>
        <v>145</v>
      </c>
      <c r="H72" s="177">
        <f t="shared" si="13"/>
        <v>146</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Ireland'!$B$1:$L$10,'21'!B72),"HOLIDAY",IF(B83&gt;'Tasks, Summary &amp; Declaration'!$C$9, 'Tasks, Summary &amp; Declaration'!$C$9, '21'!B83))</f>
        <v>0</v>
      </c>
      <c r="C84" s="171">
        <f>IF(COUNTIF('Holidays Ireland'!$B$1:$L$10,'21'!C72),"HOLIDAY",IF(C83&gt;'Tasks, Summary &amp; Declaration'!$C$9, 'Tasks, Summary &amp; Declaration'!$C$9, '21'!C83))</f>
        <v>0</v>
      </c>
      <c r="D84" s="171">
        <f>IF(COUNTIF('Holidays Ireland'!$B$1:$L$10,'21'!D72),"HOLIDAY",IF(D83&gt;'Tasks, Summary &amp; Declaration'!$C$9, 'Tasks, Summary &amp; Declaration'!$C$9, '21'!D83))</f>
        <v>0</v>
      </c>
      <c r="E84" s="171">
        <f>IF(COUNTIF('Holidays Ireland'!$B$1:$L$10,'21'!E72),"HOLIDAY",IF(E83&gt;'Tasks, Summary &amp; Declaration'!$C$9, 'Tasks, Summary &amp; Declaration'!$C$9, '21'!E83))</f>
        <v>0</v>
      </c>
      <c r="F84" s="171">
        <f>IF(COUNTIF('Holidays Ireland'!$B$1:$L$10,'21'!F72),"HOLIDAY",IF(F83&gt;'Tasks, Summary &amp; Declaration'!$C$9, 'Tasks, Summary &amp; Declaration'!$C$9, '21'!F83))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Ul5OyTYedr/xJjTEQJerzqRSTsDjDX8wIeIczxQOIxJfUsAWbT0DTNpiEkdF8tkF89q8xuLFkOZ3eEm5vXlqBw==" saltValue="KWyppR/IRZTMN1jFwCEN+g=="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164" priority="3">
      <formula>LEN(TRIM(B4))&gt;0</formula>
    </cfRule>
  </conditionalFormatting>
  <conditionalFormatting sqref="C4">
    <cfRule type="notContainsBlanks" dxfId="163" priority="2">
      <formula>LEN(TRIM(C4))&gt;0</formula>
    </cfRule>
  </conditionalFormatting>
  <conditionalFormatting sqref="D4">
    <cfRule type="notContainsBlanks" dxfId="162" priority="7">
      <formula>LEN(TRIM(D4))&gt;0</formula>
    </cfRule>
  </conditionalFormatting>
  <conditionalFormatting sqref="E4">
    <cfRule type="notContainsBlanks" dxfId="161" priority="6">
      <formula>LEN(TRIM(E4))&gt;0</formula>
    </cfRule>
  </conditionalFormatting>
  <conditionalFormatting sqref="F4">
    <cfRule type="notContainsBlanks" dxfId="160" priority="1">
      <formula>LEN(TRIM(F4))&gt;0</formula>
    </cfRule>
  </conditionalFormatting>
  <hyperlinks>
    <hyperlink ref="B4" location="'1'!B9" display="'1'!B9" xr:uid="{F32DDE77-1140-44A4-BE44-7138F4EDD2B0}"/>
    <hyperlink ref="C4" location="'1'!B25" display="'1'!B25" xr:uid="{1BA067C7-2F46-437A-83B1-78FE4AE95F75}"/>
    <hyperlink ref="D4" location="'1'!B41" display="'1'!B41" xr:uid="{55A1DBC7-A067-413E-8BE9-216ECAE371D3}"/>
    <hyperlink ref="E4" location="'1'!B57" display="'1'!B57" xr:uid="{0F910665-76F7-42EF-B1FE-252896211288}"/>
    <hyperlink ref="F4" location="'1'!B73" display="'1'!B73" xr:uid="{BCF39E67-0315-4766-9118-11F83A579366}"/>
    <hyperlink ref="J18" location="'Tasks, Summary &amp; Declaration'!B23" display="Back to Tasks" xr:uid="{53A643D7-D7B3-4527-B8EC-1A229B3964EB}"/>
    <hyperlink ref="J34" location="'Tasks, Summary &amp; Declaration'!B37" display="Back to Tasks" xr:uid="{B9EAD3EB-7686-486E-BB7C-B18F1AF63CC9}"/>
    <hyperlink ref="J50" location="'Tasks, Summary &amp; Declaration'!B51" display="Back to Tasks" xr:uid="{DD34F0B1-69A3-4FC1-8271-041F9AD17BC7}"/>
    <hyperlink ref="J66" location="'Tasks, Summary &amp; Declaration'!B65" display="Back to Tasks" xr:uid="{91DAAB39-3F98-4A7B-9BB0-6846F4685D77}"/>
    <hyperlink ref="J82" location="'Tasks, Summary &amp; Declaration'!B79" display="Back to Tasks" xr:uid="{191D5DDA-4AEF-4AF7-AA22-DBAB1214C0F7}"/>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90CAE-863B-4D15-B9E7-AC067BD13A3D}">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Declaration'!$B$7+(7*21)</f>
        <v>147</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147</v>
      </c>
      <c r="C8" s="150">
        <f>$G$1+1</f>
        <v>148</v>
      </c>
      <c r="D8" s="150">
        <f>$G$1+2</f>
        <v>149</v>
      </c>
      <c r="E8" s="150">
        <f>$G$1+3</f>
        <v>150</v>
      </c>
      <c r="F8" s="150">
        <f>$G$1+4</f>
        <v>151</v>
      </c>
      <c r="G8" s="151">
        <f>G1+5</f>
        <v>152</v>
      </c>
      <c r="H8" s="151">
        <f>G1+6</f>
        <v>153</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Ireland'!$B$1:$L$10,'22'!B8),"HOLIDAY",IF(B19&gt;'Tasks, Summary &amp; Declaration'!$C$9, 'Tasks, Summary &amp; Declaration'!$C$9, '22'!B19))</f>
        <v>0</v>
      </c>
      <c r="C20" s="171">
        <f>IF(COUNTIF('Holidays Ireland'!$B$1:$L$10,'22'!C8),"HOLIDAY",IF(C19&gt;'Tasks, Summary &amp; Declaration'!$C$9, 'Tasks, Summary &amp; Declaration'!$C$9, '22'!C19))</f>
        <v>0</v>
      </c>
      <c r="D20" s="171">
        <f>IF(COUNTIF('Holidays Ireland'!$B$1:$L$10,'22'!D8),"HOLIDAY",IF(D19&gt;'Tasks, Summary &amp; Declaration'!$C$9, 'Tasks, Summary &amp; Declaration'!$C$9, '22'!D19))</f>
        <v>0</v>
      </c>
      <c r="E20" s="171">
        <f>IF(COUNTIF('Holidays Ireland'!$B$1:$L$10,'22'!E8),"HOLIDAY",IF(E19&gt;'Tasks, Summary &amp; Declaration'!$C$9, 'Tasks, Summary &amp; Declaration'!$C$9, '22'!E19))</f>
        <v>0</v>
      </c>
      <c r="F20" s="171">
        <f>IF(COUNTIF('Holidays Ireland'!$B$1:$L$10,'22'!F8),"HOLIDAY",IF(F19&gt;'Tasks, Summary &amp; Declaration'!$C$9, 'Tasks, Summary &amp; Declaration'!$C$9, '22'!F19))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147</v>
      </c>
      <c r="C24" s="176">
        <f t="shared" ref="C24:H24" si="2">C8</f>
        <v>148</v>
      </c>
      <c r="D24" s="176">
        <f t="shared" si="2"/>
        <v>149</v>
      </c>
      <c r="E24" s="176">
        <f t="shared" si="2"/>
        <v>150</v>
      </c>
      <c r="F24" s="176">
        <f t="shared" si="2"/>
        <v>151</v>
      </c>
      <c r="G24" s="177">
        <f t="shared" si="2"/>
        <v>152</v>
      </c>
      <c r="H24" s="177">
        <f t="shared" si="2"/>
        <v>153</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Ireland'!$B$1:$L$10,'22'!B24),"HOLIDAY",IF(B35&gt;'Tasks, Summary &amp; Declaration'!$C$9, 'Tasks, Summary &amp; Declaration'!$C$9, '22'!B35))</f>
        <v>0</v>
      </c>
      <c r="C36" s="171">
        <f>IF(COUNTIF('Holidays Ireland'!$B$1:$L$10,'22'!C24),"HOLIDAY",IF(C35&gt;'Tasks, Summary &amp; Declaration'!$C$9, 'Tasks, Summary &amp; Declaration'!$C$9, '22'!C35))</f>
        <v>0</v>
      </c>
      <c r="D36" s="171">
        <f>IF(COUNTIF('Holidays Ireland'!$B$1:$L$10,'22'!D24),"HOLIDAY",IF(D35&gt;'Tasks, Summary &amp; Declaration'!$C$9, 'Tasks, Summary &amp; Declaration'!$C$9, '22'!D35))</f>
        <v>0</v>
      </c>
      <c r="E36" s="171">
        <f>IF(COUNTIF('Holidays Ireland'!$B$1:$L$10,'22'!E24),"HOLIDAY",IF(E35&gt;'Tasks, Summary &amp; Declaration'!$C$9, 'Tasks, Summary &amp; Declaration'!$C$9, '22'!E35))</f>
        <v>0</v>
      </c>
      <c r="F36" s="171">
        <f>IF(COUNTIF('Holidays Ireland'!$B$1:$L$10,'22'!F24),"HOLIDAY",IF(F35&gt;'Tasks, Summary &amp; Declaration'!$C$9, 'Tasks, Summary &amp; Declaration'!$C$9, '22'!F35))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147</v>
      </c>
      <c r="C40" s="176">
        <f t="shared" ref="C40:H40" si="5">C8</f>
        <v>148</v>
      </c>
      <c r="D40" s="176">
        <f t="shared" si="5"/>
        <v>149</v>
      </c>
      <c r="E40" s="176">
        <f t="shared" si="5"/>
        <v>150</v>
      </c>
      <c r="F40" s="176">
        <f t="shared" si="5"/>
        <v>151</v>
      </c>
      <c r="G40" s="177">
        <f t="shared" si="5"/>
        <v>152</v>
      </c>
      <c r="H40" s="177">
        <f t="shared" si="5"/>
        <v>153</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Ireland'!$B$1:$L$10,'22'!B40),"HOLIDAY",IF(B51&gt;'Tasks, Summary &amp; Declaration'!$C$9, 'Tasks, Summary &amp; Declaration'!$C$9, '22'!B51))</f>
        <v>0</v>
      </c>
      <c r="C52" s="171">
        <f>IF(COUNTIF('Holidays Ireland'!$B$1:$L$10,'22'!C40),"HOLIDAY",IF(C51&gt;'Tasks, Summary &amp; Declaration'!$C$9, 'Tasks, Summary &amp; Declaration'!$C$9, '22'!C51))</f>
        <v>0</v>
      </c>
      <c r="D52" s="171">
        <f>IF(COUNTIF('Holidays Ireland'!$B$1:$L$10,'22'!D40),"HOLIDAY",IF(D51&gt;'Tasks, Summary &amp; Declaration'!$C$9, 'Tasks, Summary &amp; Declaration'!$C$9, '22'!D51))</f>
        <v>0</v>
      </c>
      <c r="E52" s="171">
        <f>IF(COUNTIF('Holidays Ireland'!$B$1:$L$10,'22'!E40),"HOLIDAY",IF(E51&gt;'Tasks, Summary &amp; Declaration'!$C$9, 'Tasks, Summary &amp; Declaration'!$C$9, '22'!E51))</f>
        <v>0</v>
      </c>
      <c r="F52" s="171">
        <f>IF(COUNTIF('Holidays Ireland'!$B$1:$L$10,'22'!F40),"HOLIDAY",IF(F51&gt;'Tasks, Summary &amp; Declaration'!$C$9, 'Tasks, Summary &amp; Declaration'!$C$9, '22'!F51))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147</v>
      </c>
      <c r="C56" s="176">
        <f t="shared" ref="C56:F56" si="8">C8</f>
        <v>148</v>
      </c>
      <c r="D56" s="176">
        <f t="shared" si="8"/>
        <v>149</v>
      </c>
      <c r="E56" s="176">
        <f t="shared" si="8"/>
        <v>150</v>
      </c>
      <c r="F56" s="176">
        <f t="shared" si="8"/>
        <v>151</v>
      </c>
      <c r="G56" s="177">
        <f t="shared" ref="G56:H56" si="9">G24</f>
        <v>152</v>
      </c>
      <c r="H56" s="177">
        <f t="shared" si="9"/>
        <v>153</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Ireland'!$B$1:$L$10,'22'!B56),"HOLIDAY",IF(B67&gt;'Tasks, Summary &amp; Declaration'!$C$9, 'Tasks, Summary &amp; Declaration'!$C$9, '22'!B67))</f>
        <v>0</v>
      </c>
      <c r="C68" s="171">
        <f>IF(COUNTIF('Holidays Ireland'!$B$1:$L$10,'22'!C56),"HOLIDAY",IF(C67&gt;'Tasks, Summary &amp; Declaration'!$C$9, 'Tasks, Summary &amp; Declaration'!$C$9, '22'!C67))</f>
        <v>0</v>
      </c>
      <c r="D68" s="171">
        <f>IF(COUNTIF('Holidays Ireland'!$B$1:$L$10,'22'!D56),"HOLIDAY",IF(D67&gt;'Tasks, Summary &amp; Declaration'!$C$9, 'Tasks, Summary &amp; Declaration'!$C$9, '22'!D67))</f>
        <v>0</v>
      </c>
      <c r="E68" s="171">
        <f>IF(COUNTIF('Holidays Ireland'!$B$1:$L$10,'22'!E56),"HOLIDAY",IF(E67&gt;'Tasks, Summary &amp; Declaration'!$C$9, 'Tasks, Summary &amp; Declaration'!$C$9, '22'!E67))</f>
        <v>0</v>
      </c>
      <c r="F68" s="171">
        <f>IF(COUNTIF('Holidays Ireland'!$B$1:$L$10,'22'!F56),"HOLIDAY",IF(F67&gt;'Tasks, Summary &amp; Declaration'!$C$9, 'Tasks, Summary &amp; Declaration'!$C$9, '22'!F67))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147</v>
      </c>
      <c r="C72" s="176">
        <f t="shared" ref="C72:F72" si="12">C8</f>
        <v>148</v>
      </c>
      <c r="D72" s="176">
        <f t="shared" si="12"/>
        <v>149</v>
      </c>
      <c r="E72" s="176">
        <f t="shared" si="12"/>
        <v>150</v>
      </c>
      <c r="F72" s="176">
        <f t="shared" si="12"/>
        <v>151</v>
      </c>
      <c r="G72" s="177">
        <f t="shared" ref="G72:H72" si="13">G40</f>
        <v>152</v>
      </c>
      <c r="H72" s="177">
        <f t="shared" si="13"/>
        <v>153</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Ireland'!$B$1:$L$10,'22'!B72),"HOLIDAY",IF(B83&gt;'Tasks, Summary &amp; Declaration'!$C$9, 'Tasks, Summary &amp; Declaration'!$C$9, '22'!B83))</f>
        <v>0</v>
      </c>
      <c r="C84" s="171">
        <f>IF(COUNTIF('Holidays Ireland'!$B$1:$L$10,'22'!C72),"HOLIDAY",IF(C83&gt;'Tasks, Summary &amp; Declaration'!$C$9, 'Tasks, Summary &amp; Declaration'!$C$9, '22'!C83))</f>
        <v>0</v>
      </c>
      <c r="D84" s="171">
        <f>IF(COUNTIF('Holidays Ireland'!$B$1:$L$10,'22'!D72),"HOLIDAY",IF(D83&gt;'Tasks, Summary &amp; Declaration'!$C$9, 'Tasks, Summary &amp; Declaration'!$C$9, '22'!D83))</f>
        <v>0</v>
      </c>
      <c r="E84" s="171">
        <f>IF(COUNTIF('Holidays Ireland'!$B$1:$L$10,'22'!E72),"HOLIDAY",IF(E83&gt;'Tasks, Summary &amp; Declaration'!$C$9, 'Tasks, Summary &amp; Declaration'!$C$9, '22'!E83))</f>
        <v>0</v>
      </c>
      <c r="F84" s="171">
        <f>IF(COUNTIF('Holidays Ireland'!$B$1:$L$10,'22'!F72),"HOLIDAY",IF(F83&gt;'Tasks, Summary &amp; Declaration'!$C$9, 'Tasks, Summary &amp; Declaration'!$C$9, '22'!F83))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1PkXjsltogVHgtsa0qC6Lb7N0qDQXD/r5E8xhQ3LtDFTV9w973KIRD9de8DwXvK6oe2cjLJKJB58wDTnBoW/YQ==" saltValue="IUHGnlW0p9XidqD8y6K98Q=="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159" priority="3">
      <formula>LEN(TRIM(B4))&gt;0</formula>
    </cfRule>
  </conditionalFormatting>
  <conditionalFormatting sqref="C4">
    <cfRule type="notContainsBlanks" dxfId="158" priority="2">
      <formula>LEN(TRIM(C4))&gt;0</formula>
    </cfRule>
  </conditionalFormatting>
  <conditionalFormatting sqref="D4">
    <cfRule type="notContainsBlanks" dxfId="157" priority="7">
      <formula>LEN(TRIM(D4))&gt;0</formula>
    </cfRule>
  </conditionalFormatting>
  <conditionalFormatting sqref="E4">
    <cfRule type="notContainsBlanks" dxfId="156" priority="6">
      <formula>LEN(TRIM(E4))&gt;0</formula>
    </cfRule>
  </conditionalFormatting>
  <conditionalFormatting sqref="F4">
    <cfRule type="notContainsBlanks" dxfId="155" priority="1">
      <formula>LEN(TRIM(F4))&gt;0</formula>
    </cfRule>
  </conditionalFormatting>
  <hyperlinks>
    <hyperlink ref="B4" location="'1'!B9" display="'1'!B9" xr:uid="{2C9B95C5-9020-4D51-B6DD-37D57D5F4BAE}"/>
    <hyperlink ref="C4" location="'1'!B25" display="'1'!B25" xr:uid="{53E86CF2-BA6E-48A5-A3BF-4A5DED4E296D}"/>
    <hyperlink ref="D4" location="'1'!B41" display="'1'!B41" xr:uid="{44BAE825-EB93-4E7F-8C41-FDD39C346AC8}"/>
    <hyperlink ref="E4" location="'1'!B57" display="'1'!B57" xr:uid="{FAAF312A-8A26-4631-B4C3-439DDB3A7A10}"/>
    <hyperlink ref="F4" location="'1'!B73" display="'1'!B73" xr:uid="{806E5633-EF3F-48B4-839D-30D82999AB8F}"/>
    <hyperlink ref="J18" location="'Tasks, Summary &amp; Declaration'!B23" display="Back to Tasks" xr:uid="{9CEB19B5-1EED-4DD7-B7D0-F0EE1FD2D689}"/>
    <hyperlink ref="J34" location="'Tasks, Summary &amp; Declaration'!B37" display="Back to Tasks" xr:uid="{27C5137C-5310-4DCE-BBD5-E734C83F5A15}"/>
    <hyperlink ref="J50" location="'Tasks, Summary &amp; Declaration'!B51" display="Back to Tasks" xr:uid="{30DF36E9-ACCC-42EE-B1AD-046E4C8E29B6}"/>
    <hyperlink ref="J66" location="'Tasks, Summary &amp; Declaration'!B65" display="Back to Tasks" xr:uid="{83986A68-F694-40F1-88C6-01193C7A3065}"/>
    <hyperlink ref="J82" location="'Tasks, Summary &amp; Declaration'!B79" display="Back to Tasks" xr:uid="{05400E61-8FDF-4B85-B2EF-23FA778DD720}"/>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B84A9-CDC5-41E5-B3F2-D837A7A0198C}">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Declaration'!$B$7+(7*22)</f>
        <v>154</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154</v>
      </c>
      <c r="C8" s="150">
        <f>$G$1+1</f>
        <v>155</v>
      </c>
      <c r="D8" s="150">
        <f>$G$1+2</f>
        <v>156</v>
      </c>
      <c r="E8" s="150">
        <f>$G$1+3</f>
        <v>157</v>
      </c>
      <c r="F8" s="150">
        <f>$G$1+4</f>
        <v>158</v>
      </c>
      <c r="G8" s="151">
        <f>G1+5</f>
        <v>159</v>
      </c>
      <c r="H8" s="151">
        <f>G1+6</f>
        <v>160</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Ireland'!$B$1:$L$10,'23'!B8),"HOLIDAY",IF(B19&gt;'Tasks, Summary &amp; Declaration'!$C$9, 'Tasks, Summary &amp; Declaration'!$C$9, '23'!B19))</f>
        <v>0</v>
      </c>
      <c r="C20" s="171">
        <f>IF(COUNTIF('Holidays Ireland'!$B$1:$L$10,'23'!C8),"HOLIDAY",IF(C19&gt;'Tasks, Summary &amp; Declaration'!$C$9, 'Tasks, Summary &amp; Declaration'!$C$9, '23'!C19))</f>
        <v>0</v>
      </c>
      <c r="D20" s="171">
        <f>IF(COUNTIF('Holidays Ireland'!$B$1:$L$10,'23'!D8),"HOLIDAY",IF(D19&gt;'Tasks, Summary &amp; Declaration'!$C$9, 'Tasks, Summary &amp; Declaration'!$C$9, '23'!D19))</f>
        <v>0</v>
      </c>
      <c r="E20" s="171">
        <f>IF(COUNTIF('Holidays Ireland'!$B$1:$L$10,'23'!E8),"HOLIDAY",IF(E19&gt;'Tasks, Summary &amp; Declaration'!$C$9, 'Tasks, Summary &amp; Declaration'!$C$9, '23'!E19))</f>
        <v>0</v>
      </c>
      <c r="F20" s="171">
        <f>IF(COUNTIF('Holidays Ireland'!$B$1:$L$10,'23'!F8),"HOLIDAY",IF(F19&gt;'Tasks, Summary &amp; Declaration'!$C$9, 'Tasks, Summary &amp; Declaration'!$C$9, '23'!F19))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154</v>
      </c>
      <c r="C24" s="176">
        <f t="shared" ref="C24:H24" si="2">C8</f>
        <v>155</v>
      </c>
      <c r="D24" s="176">
        <f t="shared" si="2"/>
        <v>156</v>
      </c>
      <c r="E24" s="176">
        <f t="shared" si="2"/>
        <v>157</v>
      </c>
      <c r="F24" s="176">
        <f t="shared" si="2"/>
        <v>158</v>
      </c>
      <c r="G24" s="177">
        <f t="shared" si="2"/>
        <v>159</v>
      </c>
      <c r="H24" s="177">
        <f t="shared" si="2"/>
        <v>160</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Ireland'!$B$1:$L$10,'23'!B24),"HOLIDAY",IF(B35&gt;'Tasks, Summary &amp; Declaration'!$C$9, 'Tasks, Summary &amp; Declaration'!$C$9, '23'!B35))</f>
        <v>0</v>
      </c>
      <c r="C36" s="171">
        <f>IF(COUNTIF('Holidays Ireland'!$B$1:$L$10,'23'!C24),"HOLIDAY",IF(C35&gt;'Tasks, Summary &amp; Declaration'!$C$9, 'Tasks, Summary &amp; Declaration'!$C$9, '23'!C35))</f>
        <v>0</v>
      </c>
      <c r="D36" s="171">
        <f>IF(COUNTIF('Holidays Ireland'!$B$1:$L$10,'23'!D24),"HOLIDAY",IF(D35&gt;'Tasks, Summary &amp; Declaration'!$C$9, 'Tasks, Summary &amp; Declaration'!$C$9, '23'!D35))</f>
        <v>0</v>
      </c>
      <c r="E36" s="171">
        <f>IF(COUNTIF('Holidays Ireland'!$B$1:$L$10,'23'!E24),"HOLIDAY",IF(E35&gt;'Tasks, Summary &amp; Declaration'!$C$9, 'Tasks, Summary &amp; Declaration'!$C$9, '23'!E35))</f>
        <v>0</v>
      </c>
      <c r="F36" s="171">
        <f>IF(COUNTIF('Holidays Ireland'!$B$1:$L$10,'23'!F24),"HOLIDAY",IF(F35&gt;'Tasks, Summary &amp; Declaration'!$C$9, 'Tasks, Summary &amp; Declaration'!$C$9, '23'!F35))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154</v>
      </c>
      <c r="C40" s="176">
        <f t="shared" ref="C40:H40" si="5">C8</f>
        <v>155</v>
      </c>
      <c r="D40" s="176">
        <f t="shared" si="5"/>
        <v>156</v>
      </c>
      <c r="E40" s="176">
        <f t="shared" si="5"/>
        <v>157</v>
      </c>
      <c r="F40" s="176">
        <f t="shared" si="5"/>
        <v>158</v>
      </c>
      <c r="G40" s="177">
        <f t="shared" si="5"/>
        <v>159</v>
      </c>
      <c r="H40" s="177">
        <f t="shared" si="5"/>
        <v>160</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Ireland'!$B$1:$L$10,'23'!B40),"HOLIDAY",IF(B51&gt;'Tasks, Summary &amp; Declaration'!$C$9, 'Tasks, Summary &amp; Declaration'!$C$9, '23'!B51))</f>
        <v>0</v>
      </c>
      <c r="C52" s="171">
        <f>IF(COUNTIF('Holidays Ireland'!$B$1:$L$10,'23'!C40),"HOLIDAY",IF(C51&gt;'Tasks, Summary &amp; Declaration'!$C$9, 'Tasks, Summary &amp; Declaration'!$C$9, '23'!C51))</f>
        <v>0</v>
      </c>
      <c r="D52" s="171">
        <f>IF(COUNTIF('Holidays Ireland'!$B$1:$L$10,'23'!D40),"HOLIDAY",IF(D51&gt;'Tasks, Summary &amp; Declaration'!$C$9, 'Tasks, Summary &amp; Declaration'!$C$9, '23'!D51))</f>
        <v>0</v>
      </c>
      <c r="E52" s="171">
        <f>IF(COUNTIF('Holidays Ireland'!$B$1:$L$10,'23'!E40),"HOLIDAY",IF(E51&gt;'Tasks, Summary &amp; Declaration'!$C$9, 'Tasks, Summary &amp; Declaration'!$C$9, '23'!E51))</f>
        <v>0</v>
      </c>
      <c r="F52" s="171">
        <f>IF(COUNTIF('Holidays Ireland'!$B$1:$L$10,'23'!F40),"HOLIDAY",IF(F51&gt;'Tasks, Summary &amp; Declaration'!$C$9, 'Tasks, Summary &amp; Declaration'!$C$9, '23'!F51))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154</v>
      </c>
      <c r="C56" s="176">
        <f t="shared" ref="C56:F56" si="8">C8</f>
        <v>155</v>
      </c>
      <c r="D56" s="176">
        <f t="shared" si="8"/>
        <v>156</v>
      </c>
      <c r="E56" s="176">
        <f t="shared" si="8"/>
        <v>157</v>
      </c>
      <c r="F56" s="176">
        <f t="shared" si="8"/>
        <v>158</v>
      </c>
      <c r="G56" s="177">
        <f t="shared" ref="G56:H56" si="9">G24</f>
        <v>159</v>
      </c>
      <c r="H56" s="177">
        <f t="shared" si="9"/>
        <v>160</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Ireland'!$B$1:$L$10,'23'!B56),"HOLIDAY",IF(B67&gt;'Tasks, Summary &amp; Declaration'!$C$9, 'Tasks, Summary &amp; Declaration'!$C$9, '23'!B67))</f>
        <v>0</v>
      </c>
      <c r="C68" s="171">
        <f>IF(COUNTIF('Holidays Ireland'!$B$1:$L$10,'23'!C56),"HOLIDAY",IF(C67&gt;'Tasks, Summary &amp; Declaration'!$C$9, 'Tasks, Summary &amp; Declaration'!$C$9, '23'!C67))</f>
        <v>0</v>
      </c>
      <c r="D68" s="171">
        <f>IF(COUNTIF('Holidays Ireland'!$B$1:$L$10,'23'!D56),"HOLIDAY",IF(D67&gt;'Tasks, Summary &amp; Declaration'!$C$9, 'Tasks, Summary &amp; Declaration'!$C$9, '23'!D67))</f>
        <v>0</v>
      </c>
      <c r="E68" s="171">
        <f>IF(COUNTIF('Holidays Ireland'!$B$1:$L$10,'23'!E56),"HOLIDAY",IF(E67&gt;'Tasks, Summary &amp; Declaration'!$C$9, 'Tasks, Summary &amp; Declaration'!$C$9, '23'!E67))</f>
        <v>0</v>
      </c>
      <c r="F68" s="171">
        <f>IF(COUNTIF('Holidays Ireland'!$B$1:$L$10,'23'!F56),"HOLIDAY",IF(F67&gt;'Tasks, Summary &amp; Declaration'!$C$9, 'Tasks, Summary &amp; Declaration'!$C$9, '23'!F67))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154</v>
      </c>
      <c r="C72" s="176">
        <f t="shared" ref="C72:F72" si="12">C8</f>
        <v>155</v>
      </c>
      <c r="D72" s="176">
        <f t="shared" si="12"/>
        <v>156</v>
      </c>
      <c r="E72" s="176">
        <f t="shared" si="12"/>
        <v>157</v>
      </c>
      <c r="F72" s="176">
        <f t="shared" si="12"/>
        <v>158</v>
      </c>
      <c r="G72" s="177">
        <f t="shared" ref="G72:H72" si="13">G40</f>
        <v>159</v>
      </c>
      <c r="H72" s="177">
        <f t="shared" si="13"/>
        <v>160</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Ireland'!$B$1:$L$10,'23'!B72),"HOLIDAY",IF(B83&gt;'Tasks, Summary &amp; Declaration'!$C$9, 'Tasks, Summary &amp; Declaration'!$C$9, '23'!B83))</f>
        <v>0</v>
      </c>
      <c r="C84" s="171">
        <f>IF(COUNTIF('Holidays Ireland'!$B$1:$L$10,'23'!C72),"HOLIDAY",IF(C83&gt;'Tasks, Summary &amp; Declaration'!$C$9, 'Tasks, Summary &amp; Declaration'!$C$9, '23'!C83))</f>
        <v>0</v>
      </c>
      <c r="D84" s="171">
        <f>IF(COUNTIF('Holidays Ireland'!$B$1:$L$10,'23'!D72),"HOLIDAY",IF(D83&gt;'Tasks, Summary &amp; Declaration'!$C$9, 'Tasks, Summary &amp; Declaration'!$C$9, '23'!D83))</f>
        <v>0</v>
      </c>
      <c r="E84" s="171">
        <f>IF(COUNTIF('Holidays Ireland'!$B$1:$L$10,'23'!E72),"HOLIDAY",IF(E83&gt;'Tasks, Summary &amp; Declaration'!$C$9, 'Tasks, Summary &amp; Declaration'!$C$9, '23'!E83))</f>
        <v>0</v>
      </c>
      <c r="F84" s="171">
        <f>IF(COUNTIF('Holidays Ireland'!$B$1:$L$10,'23'!F72),"HOLIDAY",IF(F83&gt;'Tasks, Summary &amp; Declaration'!$C$9, 'Tasks, Summary &amp; Declaration'!$C$9, '23'!F83))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7y9LvI4YdnTE3Jix3UW0uJwFWpl6s+8Ljz9Lir7ejTR0mNlqFeevFGDKWJYU4G5zhMKEYtG1RYqWRRSApa/8zg==" saltValue="+A2qB8jOhBeYzdy/kt2Vaw=="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154" priority="3">
      <formula>LEN(TRIM(B4))&gt;0</formula>
    </cfRule>
  </conditionalFormatting>
  <conditionalFormatting sqref="C4">
    <cfRule type="notContainsBlanks" dxfId="153" priority="2">
      <formula>LEN(TRIM(C4))&gt;0</formula>
    </cfRule>
  </conditionalFormatting>
  <conditionalFormatting sqref="D4">
    <cfRule type="notContainsBlanks" dxfId="152" priority="7">
      <formula>LEN(TRIM(D4))&gt;0</formula>
    </cfRule>
  </conditionalFormatting>
  <conditionalFormatting sqref="E4">
    <cfRule type="notContainsBlanks" dxfId="151" priority="6">
      <formula>LEN(TRIM(E4))&gt;0</formula>
    </cfRule>
  </conditionalFormatting>
  <conditionalFormatting sqref="F4">
    <cfRule type="notContainsBlanks" dxfId="150" priority="1">
      <formula>LEN(TRIM(F4))&gt;0</formula>
    </cfRule>
  </conditionalFormatting>
  <hyperlinks>
    <hyperlink ref="B4" location="'1'!B9" display="'1'!B9" xr:uid="{A1B702CB-F7B4-464D-B5AA-FCAC33946A08}"/>
    <hyperlink ref="C4" location="'1'!B25" display="'1'!B25" xr:uid="{9267DDEB-B97F-475A-8E2C-8EFE05F752AB}"/>
    <hyperlink ref="D4" location="'1'!B41" display="'1'!B41" xr:uid="{F1E4F8DA-1A9B-4ED8-9E1A-C0B1FDDC63CE}"/>
    <hyperlink ref="E4" location="'1'!B57" display="'1'!B57" xr:uid="{B6C53A29-5394-4B2E-B6B5-E134F40B871D}"/>
    <hyperlink ref="F4" location="'1'!B73" display="'1'!B73" xr:uid="{98C92BFA-942E-450A-B9A5-0CDF4E6049E8}"/>
    <hyperlink ref="J18" location="'Tasks, Summary &amp; Declaration'!B23" display="Back to Tasks" xr:uid="{69472847-898B-4268-9E8A-65C825601421}"/>
    <hyperlink ref="J34" location="'Tasks, Summary &amp; Declaration'!B37" display="Back to Tasks" xr:uid="{13586591-FC41-41B1-A553-4EE0AA41585F}"/>
    <hyperlink ref="J50" location="'Tasks, Summary &amp; Declaration'!B51" display="Back to Tasks" xr:uid="{E907F40E-8AA3-47D0-9B6F-F0176FB89465}"/>
    <hyperlink ref="J66" location="'Tasks, Summary &amp; Declaration'!B65" display="Back to Tasks" xr:uid="{0E22E0B1-A15E-4C2E-8949-7DC2F9014636}"/>
    <hyperlink ref="J82" location="'Tasks, Summary &amp; Declaration'!B79" display="Back to Tasks" xr:uid="{DA1B46F5-5340-430F-8C9A-A26EB025A12B}"/>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10583-809E-4DEE-AAA8-74D3A5F90937}">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Declaration'!$B$7+(7*23)</f>
        <v>161</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161</v>
      </c>
      <c r="C8" s="150">
        <f>$G$1+1</f>
        <v>162</v>
      </c>
      <c r="D8" s="150">
        <f>$G$1+2</f>
        <v>163</v>
      </c>
      <c r="E8" s="150">
        <f>$G$1+3</f>
        <v>164</v>
      </c>
      <c r="F8" s="150">
        <f>$G$1+4</f>
        <v>165</v>
      </c>
      <c r="G8" s="151">
        <f>G1+5</f>
        <v>166</v>
      </c>
      <c r="H8" s="151">
        <f>G1+6</f>
        <v>167</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Ireland'!$B$1:$L$10,'24'!B8),"HOLIDAY",IF(B19&gt;'Tasks, Summary &amp; Declaration'!$C$9, 'Tasks, Summary &amp; Declaration'!$C$9, '24'!B19))</f>
        <v>0</v>
      </c>
      <c r="C20" s="171">
        <f>IF(COUNTIF('Holidays Ireland'!$B$1:$L$10,'24'!C8),"HOLIDAY",IF(C19&gt;'Tasks, Summary &amp; Declaration'!$C$9, 'Tasks, Summary &amp; Declaration'!$C$9, '24'!C19))</f>
        <v>0</v>
      </c>
      <c r="D20" s="171">
        <f>IF(COUNTIF('Holidays Ireland'!$B$1:$L$10,'24'!D8),"HOLIDAY",IF(D19&gt;'Tasks, Summary &amp; Declaration'!$C$9, 'Tasks, Summary &amp; Declaration'!$C$9, '24'!D19))</f>
        <v>0</v>
      </c>
      <c r="E20" s="171">
        <f>IF(COUNTIF('Holidays Ireland'!$B$1:$L$10,'24'!E8),"HOLIDAY",IF(E19&gt;'Tasks, Summary &amp; Declaration'!$C$9, 'Tasks, Summary &amp; Declaration'!$C$9, '24'!E19))</f>
        <v>0</v>
      </c>
      <c r="F20" s="171">
        <f>IF(COUNTIF('Holidays Ireland'!$B$1:$L$10,'24'!F8),"HOLIDAY",IF(F19&gt;'Tasks, Summary &amp; Declaration'!$C$9, 'Tasks, Summary &amp; Declaration'!$C$9, '24'!F19))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161</v>
      </c>
      <c r="C24" s="176">
        <f t="shared" ref="C24:H24" si="2">C8</f>
        <v>162</v>
      </c>
      <c r="D24" s="176">
        <f t="shared" si="2"/>
        <v>163</v>
      </c>
      <c r="E24" s="176">
        <f t="shared" si="2"/>
        <v>164</v>
      </c>
      <c r="F24" s="176">
        <f t="shared" si="2"/>
        <v>165</v>
      </c>
      <c r="G24" s="177">
        <f t="shared" si="2"/>
        <v>166</v>
      </c>
      <c r="H24" s="177">
        <f t="shared" si="2"/>
        <v>167</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Ireland'!$B$1:$L$10,'24'!B24),"HOLIDAY",IF(B35&gt;'Tasks, Summary &amp; Declaration'!$C$9, 'Tasks, Summary &amp; Declaration'!$C$9, '24'!B35))</f>
        <v>0</v>
      </c>
      <c r="C36" s="171">
        <f>IF(COUNTIF('Holidays Ireland'!$B$1:$L$10,'24'!C24),"HOLIDAY",IF(C35&gt;'Tasks, Summary &amp; Declaration'!$C$9, 'Tasks, Summary &amp; Declaration'!$C$9, '24'!C35))</f>
        <v>0</v>
      </c>
      <c r="D36" s="171">
        <f>IF(COUNTIF('Holidays Ireland'!$B$1:$L$10,'24'!D24),"HOLIDAY",IF(D35&gt;'Tasks, Summary &amp; Declaration'!$C$9, 'Tasks, Summary &amp; Declaration'!$C$9, '24'!D35))</f>
        <v>0</v>
      </c>
      <c r="E36" s="171">
        <f>IF(COUNTIF('Holidays Ireland'!$B$1:$L$10,'24'!E24),"HOLIDAY",IF(E35&gt;'Tasks, Summary &amp; Declaration'!$C$9, 'Tasks, Summary &amp; Declaration'!$C$9, '24'!E35))</f>
        <v>0</v>
      </c>
      <c r="F36" s="171">
        <f>IF(COUNTIF('Holidays Ireland'!$B$1:$L$10,'24'!F24),"HOLIDAY",IF(F35&gt;'Tasks, Summary &amp; Declaration'!$C$9, 'Tasks, Summary &amp; Declaration'!$C$9, '24'!F35))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161</v>
      </c>
      <c r="C40" s="176">
        <f t="shared" ref="C40:H40" si="5">C8</f>
        <v>162</v>
      </c>
      <c r="D40" s="176">
        <f t="shared" si="5"/>
        <v>163</v>
      </c>
      <c r="E40" s="176">
        <f t="shared" si="5"/>
        <v>164</v>
      </c>
      <c r="F40" s="176">
        <f t="shared" si="5"/>
        <v>165</v>
      </c>
      <c r="G40" s="177">
        <f t="shared" si="5"/>
        <v>166</v>
      </c>
      <c r="H40" s="177">
        <f t="shared" si="5"/>
        <v>167</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Ireland'!$B$1:$L$10,'24'!B40),"HOLIDAY",IF(B51&gt;'Tasks, Summary &amp; Declaration'!$C$9, 'Tasks, Summary &amp; Declaration'!$C$9, '24'!B51))</f>
        <v>0</v>
      </c>
      <c r="C52" s="171">
        <f>IF(COUNTIF('Holidays Ireland'!$B$1:$L$10,'24'!C40),"HOLIDAY",IF(C51&gt;'Tasks, Summary &amp; Declaration'!$C$9, 'Tasks, Summary &amp; Declaration'!$C$9, '24'!C51))</f>
        <v>0</v>
      </c>
      <c r="D52" s="171">
        <f>IF(COUNTIF('Holidays Ireland'!$B$1:$L$10,'24'!D40),"HOLIDAY",IF(D51&gt;'Tasks, Summary &amp; Declaration'!$C$9, 'Tasks, Summary &amp; Declaration'!$C$9, '24'!D51))</f>
        <v>0</v>
      </c>
      <c r="E52" s="171">
        <f>IF(COUNTIF('Holidays Ireland'!$B$1:$L$10,'24'!E40),"HOLIDAY",IF(E51&gt;'Tasks, Summary &amp; Declaration'!$C$9, 'Tasks, Summary &amp; Declaration'!$C$9, '24'!E51))</f>
        <v>0</v>
      </c>
      <c r="F52" s="171">
        <f>IF(COUNTIF('Holidays Ireland'!$B$1:$L$10,'24'!F40),"HOLIDAY",IF(F51&gt;'Tasks, Summary &amp; Declaration'!$C$9, 'Tasks, Summary &amp; Declaration'!$C$9, '24'!F51))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161</v>
      </c>
      <c r="C56" s="176">
        <f t="shared" ref="C56:F56" si="8">C8</f>
        <v>162</v>
      </c>
      <c r="D56" s="176">
        <f t="shared" si="8"/>
        <v>163</v>
      </c>
      <c r="E56" s="176">
        <f t="shared" si="8"/>
        <v>164</v>
      </c>
      <c r="F56" s="176">
        <f t="shared" si="8"/>
        <v>165</v>
      </c>
      <c r="G56" s="177">
        <f t="shared" ref="G56:H56" si="9">G24</f>
        <v>166</v>
      </c>
      <c r="H56" s="177">
        <f t="shared" si="9"/>
        <v>167</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Ireland'!$B$1:$L$10,'24'!B56),"HOLIDAY",IF(B67&gt;'Tasks, Summary &amp; Declaration'!$C$9, 'Tasks, Summary &amp; Declaration'!$C$9, '24'!B67))</f>
        <v>0</v>
      </c>
      <c r="C68" s="171">
        <f>IF(COUNTIF('Holidays Ireland'!$B$1:$L$10,'24'!C56),"HOLIDAY",IF(C67&gt;'Tasks, Summary &amp; Declaration'!$C$9, 'Tasks, Summary &amp; Declaration'!$C$9, '24'!C67))</f>
        <v>0</v>
      </c>
      <c r="D68" s="171">
        <f>IF(COUNTIF('Holidays Ireland'!$B$1:$L$10,'24'!D56),"HOLIDAY",IF(D67&gt;'Tasks, Summary &amp; Declaration'!$C$9, 'Tasks, Summary &amp; Declaration'!$C$9, '24'!D67))</f>
        <v>0</v>
      </c>
      <c r="E68" s="171">
        <f>IF(COUNTIF('Holidays Ireland'!$B$1:$L$10,'24'!E56),"HOLIDAY",IF(E67&gt;'Tasks, Summary &amp; Declaration'!$C$9, 'Tasks, Summary &amp; Declaration'!$C$9, '24'!E67))</f>
        <v>0</v>
      </c>
      <c r="F68" s="171">
        <f>IF(COUNTIF('Holidays Ireland'!$B$1:$L$10,'24'!F56),"HOLIDAY",IF(F67&gt;'Tasks, Summary &amp; Declaration'!$C$9, 'Tasks, Summary &amp; Declaration'!$C$9, '24'!F67))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161</v>
      </c>
      <c r="C72" s="176">
        <f t="shared" ref="C72:F72" si="12">C8</f>
        <v>162</v>
      </c>
      <c r="D72" s="176">
        <f t="shared" si="12"/>
        <v>163</v>
      </c>
      <c r="E72" s="176">
        <f t="shared" si="12"/>
        <v>164</v>
      </c>
      <c r="F72" s="176">
        <f t="shared" si="12"/>
        <v>165</v>
      </c>
      <c r="G72" s="177">
        <f t="shared" ref="G72:H72" si="13">G40</f>
        <v>166</v>
      </c>
      <c r="H72" s="177">
        <f t="shared" si="13"/>
        <v>167</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Ireland'!$B$1:$L$10,'24'!B72),"HOLIDAY",IF(B83&gt;'Tasks, Summary &amp; Declaration'!$C$9, 'Tasks, Summary &amp; Declaration'!$C$9, '24'!B83))</f>
        <v>0</v>
      </c>
      <c r="C84" s="171">
        <f>IF(COUNTIF('Holidays Ireland'!$B$1:$L$10,'24'!C72),"HOLIDAY",IF(C83&gt;'Tasks, Summary &amp; Declaration'!$C$9, 'Tasks, Summary &amp; Declaration'!$C$9, '24'!C83))</f>
        <v>0</v>
      </c>
      <c r="D84" s="171">
        <f>IF(COUNTIF('Holidays Ireland'!$B$1:$L$10,'24'!D72),"HOLIDAY",IF(D83&gt;'Tasks, Summary &amp; Declaration'!$C$9, 'Tasks, Summary &amp; Declaration'!$C$9, '24'!D83))</f>
        <v>0</v>
      </c>
      <c r="E84" s="171">
        <f>IF(COUNTIF('Holidays Ireland'!$B$1:$L$10,'24'!E72),"HOLIDAY",IF(E83&gt;'Tasks, Summary &amp; Declaration'!$C$9, 'Tasks, Summary &amp; Declaration'!$C$9, '24'!E83))</f>
        <v>0</v>
      </c>
      <c r="F84" s="171">
        <f>IF(COUNTIF('Holidays Ireland'!$B$1:$L$10,'24'!F72),"HOLIDAY",IF(F83&gt;'Tasks, Summary &amp; Declaration'!$C$9, 'Tasks, Summary &amp; Declaration'!$C$9, '24'!F83))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t5o06Xz/lCZSbhcod8mDJ3FKcOAa1o+yV0qkNFNrtWbHWzohEJcoeg1RZ6IXL/0duBu8DtFAn1Zk3jRXKcg+RA==" saltValue="U1WWbhIvC78IrRn0o4fd1w=="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149" priority="3">
      <formula>LEN(TRIM(B4))&gt;0</formula>
    </cfRule>
  </conditionalFormatting>
  <conditionalFormatting sqref="C4">
    <cfRule type="notContainsBlanks" dxfId="148" priority="2">
      <formula>LEN(TRIM(C4))&gt;0</formula>
    </cfRule>
  </conditionalFormatting>
  <conditionalFormatting sqref="D4">
    <cfRule type="notContainsBlanks" dxfId="147" priority="7">
      <formula>LEN(TRIM(D4))&gt;0</formula>
    </cfRule>
  </conditionalFormatting>
  <conditionalFormatting sqref="E4">
    <cfRule type="notContainsBlanks" dxfId="146" priority="6">
      <formula>LEN(TRIM(E4))&gt;0</formula>
    </cfRule>
  </conditionalFormatting>
  <conditionalFormatting sqref="F4">
    <cfRule type="notContainsBlanks" dxfId="145" priority="1">
      <formula>LEN(TRIM(F4))&gt;0</formula>
    </cfRule>
  </conditionalFormatting>
  <hyperlinks>
    <hyperlink ref="B4" location="'1'!B9" display="'1'!B9" xr:uid="{F104B55C-2A17-4793-97FD-79C83FB2A730}"/>
    <hyperlink ref="C4" location="'1'!B25" display="'1'!B25" xr:uid="{685B9F04-DC10-4CF6-BE1C-472D9CA23A98}"/>
    <hyperlink ref="D4" location="'1'!B41" display="'1'!B41" xr:uid="{CF72419A-E73E-43B0-87D8-79029F079EE5}"/>
    <hyperlink ref="E4" location="'1'!B57" display="'1'!B57" xr:uid="{4028DD85-C263-45DA-B3F2-42C2122F2539}"/>
    <hyperlink ref="F4" location="'1'!B73" display="'1'!B73" xr:uid="{1C314749-C81B-45DA-B20B-A64D65ED0CB6}"/>
    <hyperlink ref="J18" location="'Tasks, Summary &amp; Declaration'!B23" display="Back to Tasks" xr:uid="{E570DD59-5590-4C4C-995A-75FE67B2CC3C}"/>
    <hyperlink ref="J34" location="'Tasks, Summary &amp; Declaration'!B37" display="Back to Tasks" xr:uid="{F0A47F1E-B27C-446C-890D-A1D733FC6993}"/>
    <hyperlink ref="J50" location="'Tasks, Summary &amp; Declaration'!B51" display="Back to Tasks" xr:uid="{4B0ED26D-1238-48F5-B640-3F7A9D5A8EF6}"/>
    <hyperlink ref="J66" location="'Tasks, Summary &amp; Declaration'!B65" display="Back to Tasks" xr:uid="{1DA74AE4-98F8-450D-A877-CB4BB283EC47}"/>
    <hyperlink ref="J82" location="'Tasks, Summary &amp; Declaration'!B79" display="Back to Tasks" xr:uid="{3505DFE1-F617-4355-8DF7-C02096426B29}"/>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F173A-E958-4DE2-8750-729BA1299568}">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Declaration'!$B$7+(7*24)</f>
        <v>168</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168</v>
      </c>
      <c r="C8" s="150">
        <f>$G$1+1</f>
        <v>169</v>
      </c>
      <c r="D8" s="150">
        <f>$G$1+2</f>
        <v>170</v>
      </c>
      <c r="E8" s="150">
        <f>$G$1+3</f>
        <v>171</v>
      </c>
      <c r="F8" s="150">
        <f>$G$1+4</f>
        <v>172</v>
      </c>
      <c r="G8" s="151">
        <f>G1+5</f>
        <v>173</v>
      </c>
      <c r="H8" s="151">
        <f>G1+6</f>
        <v>174</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Ireland'!$B$1:$L$10,'25'!B8),"HOLIDAY",IF(B19&gt;'Tasks, Summary &amp; Declaration'!$C$9, 'Tasks, Summary &amp; Declaration'!$C$9, '25'!B19))</f>
        <v>0</v>
      </c>
      <c r="C20" s="171">
        <f>IF(COUNTIF('Holidays Ireland'!$B$1:$L$10,'25'!C8),"HOLIDAY",IF(C19&gt;'Tasks, Summary &amp; Declaration'!$C$9, 'Tasks, Summary &amp; Declaration'!$C$9, '25'!C19))</f>
        <v>0</v>
      </c>
      <c r="D20" s="171">
        <f>IF(COUNTIF('Holidays Ireland'!$B$1:$L$10,'25'!D8),"HOLIDAY",IF(D19&gt;'Tasks, Summary &amp; Declaration'!$C$9, 'Tasks, Summary &amp; Declaration'!$C$9, '25'!D19))</f>
        <v>0</v>
      </c>
      <c r="E20" s="171">
        <f>IF(COUNTIF('Holidays Ireland'!$B$1:$L$10,'25'!E8),"HOLIDAY",IF(E19&gt;'Tasks, Summary &amp; Declaration'!$C$9, 'Tasks, Summary &amp; Declaration'!$C$9, '25'!E19))</f>
        <v>0</v>
      </c>
      <c r="F20" s="171">
        <f>IF(COUNTIF('Holidays Ireland'!$B$1:$L$10,'25'!F8),"HOLIDAY",IF(F19&gt;'Tasks, Summary &amp; Declaration'!$C$9, 'Tasks, Summary &amp; Declaration'!$C$9, '25'!F19))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168</v>
      </c>
      <c r="C24" s="176">
        <f t="shared" ref="C24:H24" si="2">C8</f>
        <v>169</v>
      </c>
      <c r="D24" s="176">
        <f t="shared" si="2"/>
        <v>170</v>
      </c>
      <c r="E24" s="176">
        <f t="shared" si="2"/>
        <v>171</v>
      </c>
      <c r="F24" s="176">
        <f t="shared" si="2"/>
        <v>172</v>
      </c>
      <c r="G24" s="177">
        <f t="shared" si="2"/>
        <v>173</v>
      </c>
      <c r="H24" s="177">
        <f t="shared" si="2"/>
        <v>174</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Ireland'!$B$1:$L$10,'25'!B24),"HOLIDAY",IF(B35&gt;'Tasks, Summary &amp; Declaration'!$C$9, 'Tasks, Summary &amp; Declaration'!$C$9, '25'!B35))</f>
        <v>0</v>
      </c>
      <c r="C36" s="171">
        <f>IF(COUNTIF('Holidays Ireland'!$B$1:$L$10,'25'!C24),"HOLIDAY",IF(C35&gt;'Tasks, Summary &amp; Declaration'!$C$9, 'Tasks, Summary &amp; Declaration'!$C$9, '25'!C35))</f>
        <v>0</v>
      </c>
      <c r="D36" s="171">
        <f>IF(COUNTIF('Holidays Ireland'!$B$1:$L$10,'25'!D24),"HOLIDAY",IF(D35&gt;'Tasks, Summary &amp; Declaration'!$C$9, 'Tasks, Summary &amp; Declaration'!$C$9, '25'!D35))</f>
        <v>0</v>
      </c>
      <c r="E36" s="171">
        <f>IF(COUNTIF('Holidays Ireland'!$B$1:$L$10,'25'!E24),"HOLIDAY",IF(E35&gt;'Tasks, Summary &amp; Declaration'!$C$9, 'Tasks, Summary &amp; Declaration'!$C$9, '25'!E35))</f>
        <v>0</v>
      </c>
      <c r="F36" s="171">
        <f>IF(COUNTIF('Holidays Ireland'!$B$1:$L$10,'25'!F24),"HOLIDAY",IF(F35&gt;'Tasks, Summary &amp; Declaration'!$C$9, 'Tasks, Summary &amp; Declaration'!$C$9, '25'!F35))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168</v>
      </c>
      <c r="C40" s="176">
        <f t="shared" ref="C40:H40" si="5">C8</f>
        <v>169</v>
      </c>
      <c r="D40" s="176">
        <f t="shared" si="5"/>
        <v>170</v>
      </c>
      <c r="E40" s="176">
        <f t="shared" si="5"/>
        <v>171</v>
      </c>
      <c r="F40" s="176">
        <f t="shared" si="5"/>
        <v>172</v>
      </c>
      <c r="G40" s="177">
        <f t="shared" si="5"/>
        <v>173</v>
      </c>
      <c r="H40" s="177">
        <f t="shared" si="5"/>
        <v>174</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Ireland'!$B$1:$L$10,'25'!B40),"HOLIDAY",IF(B51&gt;'Tasks, Summary &amp; Declaration'!$C$9, 'Tasks, Summary &amp; Declaration'!$C$9, '25'!B51))</f>
        <v>0</v>
      </c>
      <c r="C52" s="171">
        <f>IF(COUNTIF('Holidays Ireland'!$B$1:$L$10,'25'!C40),"HOLIDAY",IF(C51&gt;'Tasks, Summary &amp; Declaration'!$C$9, 'Tasks, Summary &amp; Declaration'!$C$9, '25'!C51))</f>
        <v>0</v>
      </c>
      <c r="D52" s="171">
        <f>IF(COUNTIF('Holidays Ireland'!$B$1:$L$10,'25'!D40),"HOLIDAY",IF(D51&gt;'Tasks, Summary &amp; Declaration'!$C$9, 'Tasks, Summary &amp; Declaration'!$C$9, '25'!D51))</f>
        <v>0</v>
      </c>
      <c r="E52" s="171">
        <f>IF(COUNTIF('Holidays Ireland'!$B$1:$L$10,'25'!E40),"HOLIDAY",IF(E51&gt;'Tasks, Summary &amp; Declaration'!$C$9, 'Tasks, Summary &amp; Declaration'!$C$9, '25'!E51))</f>
        <v>0</v>
      </c>
      <c r="F52" s="171">
        <f>IF(COUNTIF('Holidays Ireland'!$B$1:$L$10,'25'!F40),"HOLIDAY",IF(F51&gt;'Tasks, Summary &amp; Declaration'!$C$9, 'Tasks, Summary &amp; Declaration'!$C$9, '25'!F51))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168</v>
      </c>
      <c r="C56" s="176">
        <f t="shared" ref="C56:F56" si="8">C8</f>
        <v>169</v>
      </c>
      <c r="D56" s="176">
        <f t="shared" si="8"/>
        <v>170</v>
      </c>
      <c r="E56" s="176">
        <f t="shared" si="8"/>
        <v>171</v>
      </c>
      <c r="F56" s="176">
        <f t="shared" si="8"/>
        <v>172</v>
      </c>
      <c r="G56" s="177">
        <f t="shared" ref="G56:H56" si="9">G24</f>
        <v>173</v>
      </c>
      <c r="H56" s="177">
        <f t="shared" si="9"/>
        <v>174</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Ireland'!$B$1:$L$10,'25'!B56),"HOLIDAY",IF(B67&gt;'Tasks, Summary &amp; Declaration'!$C$9, 'Tasks, Summary &amp; Declaration'!$C$9, '25'!B67))</f>
        <v>0</v>
      </c>
      <c r="C68" s="171">
        <f>IF(COUNTIF('Holidays Ireland'!$B$1:$L$10,'25'!C56),"HOLIDAY",IF(C67&gt;'Tasks, Summary &amp; Declaration'!$C$9, 'Tasks, Summary &amp; Declaration'!$C$9, '25'!C67))</f>
        <v>0</v>
      </c>
      <c r="D68" s="171">
        <f>IF(COUNTIF('Holidays Ireland'!$B$1:$L$10,'25'!D56),"HOLIDAY",IF(D67&gt;'Tasks, Summary &amp; Declaration'!$C$9, 'Tasks, Summary &amp; Declaration'!$C$9, '25'!D67))</f>
        <v>0</v>
      </c>
      <c r="E68" s="171">
        <f>IF(COUNTIF('Holidays Ireland'!$B$1:$L$10,'25'!E56),"HOLIDAY",IF(E67&gt;'Tasks, Summary &amp; Declaration'!$C$9, 'Tasks, Summary &amp; Declaration'!$C$9, '25'!E67))</f>
        <v>0</v>
      </c>
      <c r="F68" s="171">
        <f>IF(COUNTIF('Holidays Ireland'!$B$1:$L$10,'25'!F56),"HOLIDAY",IF(F67&gt;'Tasks, Summary &amp; Declaration'!$C$9, 'Tasks, Summary &amp; Declaration'!$C$9, '25'!F67))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168</v>
      </c>
      <c r="C72" s="176">
        <f t="shared" ref="C72:F72" si="12">C8</f>
        <v>169</v>
      </c>
      <c r="D72" s="176">
        <f t="shared" si="12"/>
        <v>170</v>
      </c>
      <c r="E72" s="176">
        <f t="shared" si="12"/>
        <v>171</v>
      </c>
      <c r="F72" s="176">
        <f t="shared" si="12"/>
        <v>172</v>
      </c>
      <c r="G72" s="177">
        <f t="shared" ref="G72:H72" si="13">G40</f>
        <v>173</v>
      </c>
      <c r="H72" s="177">
        <f t="shared" si="13"/>
        <v>174</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Ireland'!$B$1:$L$10,'25'!B72),"HOLIDAY",IF(B83&gt;'Tasks, Summary &amp; Declaration'!$C$9, 'Tasks, Summary &amp; Declaration'!$C$9, '25'!B83))</f>
        <v>0</v>
      </c>
      <c r="C84" s="171">
        <f>IF(COUNTIF('Holidays Ireland'!$B$1:$L$10,'25'!C72),"HOLIDAY",IF(C83&gt;'Tasks, Summary &amp; Declaration'!$C$9, 'Tasks, Summary &amp; Declaration'!$C$9, '25'!C83))</f>
        <v>0</v>
      </c>
      <c r="D84" s="171">
        <f>IF(COUNTIF('Holidays Ireland'!$B$1:$L$10,'25'!D72),"HOLIDAY",IF(D83&gt;'Tasks, Summary &amp; Declaration'!$C$9, 'Tasks, Summary &amp; Declaration'!$C$9, '25'!D83))</f>
        <v>0</v>
      </c>
      <c r="E84" s="171">
        <f>IF(COUNTIF('Holidays Ireland'!$B$1:$L$10,'25'!E72),"HOLIDAY",IF(E83&gt;'Tasks, Summary &amp; Declaration'!$C$9, 'Tasks, Summary &amp; Declaration'!$C$9, '25'!E83))</f>
        <v>0</v>
      </c>
      <c r="F84" s="171">
        <f>IF(COUNTIF('Holidays Ireland'!$B$1:$L$10,'25'!F72),"HOLIDAY",IF(F83&gt;'Tasks, Summary &amp; Declaration'!$C$9, 'Tasks, Summary &amp; Declaration'!$C$9, '25'!F83))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S2wx3RhnMzHpeJWBeNt728tLf6Mv2Q+J/WTP+YaPJnTWIIvoRbQNkocCaYE5Mhc9eVdzFob332KuawajporoVA==" saltValue="BLjLw+MQ3OJO8df2QNZMwA=="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144" priority="3">
      <formula>LEN(TRIM(B4))&gt;0</formula>
    </cfRule>
  </conditionalFormatting>
  <conditionalFormatting sqref="C4">
    <cfRule type="notContainsBlanks" dxfId="143" priority="2">
      <formula>LEN(TRIM(C4))&gt;0</formula>
    </cfRule>
  </conditionalFormatting>
  <conditionalFormatting sqref="D4">
    <cfRule type="notContainsBlanks" dxfId="142" priority="7">
      <formula>LEN(TRIM(D4))&gt;0</formula>
    </cfRule>
  </conditionalFormatting>
  <conditionalFormatting sqref="E4">
    <cfRule type="notContainsBlanks" dxfId="141" priority="6">
      <formula>LEN(TRIM(E4))&gt;0</formula>
    </cfRule>
  </conditionalFormatting>
  <conditionalFormatting sqref="F4">
    <cfRule type="notContainsBlanks" dxfId="140" priority="1">
      <formula>LEN(TRIM(F4))&gt;0</formula>
    </cfRule>
  </conditionalFormatting>
  <hyperlinks>
    <hyperlink ref="B4" location="'1'!B9" display="'1'!B9" xr:uid="{8ADDC3D9-E5B6-414F-B0D0-DAE9053BF9AD}"/>
    <hyperlink ref="C4" location="'1'!B25" display="'1'!B25" xr:uid="{2F92669F-8243-4B15-BA1F-C4878C750462}"/>
    <hyperlink ref="D4" location="'1'!B41" display="'1'!B41" xr:uid="{C2727165-73D4-446E-BEF6-D2F09C9CAC0A}"/>
    <hyperlink ref="E4" location="'1'!B57" display="'1'!B57" xr:uid="{420C8E94-FBB8-467A-9A93-5AE258CEBA2D}"/>
    <hyperlink ref="F4" location="'1'!B73" display="'1'!B73" xr:uid="{20AA30C6-A0DD-4AAF-BD88-B72155DE6DD7}"/>
    <hyperlink ref="J18" location="'Tasks, Summary &amp; Declaration'!B23" display="Back to Tasks" xr:uid="{CCC12C0C-7AA6-4CA3-BB2A-3B04E90426EF}"/>
    <hyperlink ref="J34" location="'Tasks, Summary &amp; Declaration'!B37" display="Back to Tasks" xr:uid="{E1428B7A-0919-45F3-B89F-2DB638F1C7A9}"/>
    <hyperlink ref="J50" location="'Tasks, Summary &amp; Declaration'!B51" display="Back to Tasks" xr:uid="{A5EAD6B5-7A10-41B1-8C49-7A8C86BE1D18}"/>
    <hyperlink ref="J66" location="'Tasks, Summary &amp; Declaration'!B65" display="Back to Tasks" xr:uid="{467772AF-EE11-4C42-9084-42F5D090D6D6}"/>
    <hyperlink ref="J82" location="'Tasks, Summary &amp; Declaration'!B79" display="Back to Tasks" xr:uid="{AD5009A5-C366-4AB4-84BD-335E39AC1BB4}"/>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37BBE-DFD7-4072-B964-C71E60D136A8}">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Declaration'!$B$7+(7*25)</f>
        <v>175</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175</v>
      </c>
      <c r="C8" s="150">
        <f>$G$1+1</f>
        <v>176</v>
      </c>
      <c r="D8" s="150">
        <f>$G$1+2</f>
        <v>177</v>
      </c>
      <c r="E8" s="150">
        <f>$G$1+3</f>
        <v>178</v>
      </c>
      <c r="F8" s="150">
        <f>$G$1+4</f>
        <v>179</v>
      </c>
      <c r="G8" s="151">
        <f>G1+5</f>
        <v>180</v>
      </c>
      <c r="H8" s="151">
        <f>G1+6</f>
        <v>181</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Ireland'!$B$1:$L$10,'26'!B8),"HOLIDAY",IF(B19&gt;'Tasks, Summary &amp; Declaration'!$C$9, 'Tasks, Summary &amp; Declaration'!$C$9, '26'!B19))</f>
        <v>0</v>
      </c>
      <c r="C20" s="171">
        <f>IF(COUNTIF('Holidays Ireland'!$B$1:$L$10,'26'!C8),"HOLIDAY",IF(C19&gt;'Tasks, Summary &amp; Declaration'!$C$9, 'Tasks, Summary &amp; Declaration'!$C$9, '26'!C19))</f>
        <v>0</v>
      </c>
      <c r="D20" s="171">
        <f>IF(COUNTIF('Holidays Ireland'!$B$1:$L$10,'26'!D8),"HOLIDAY",IF(D19&gt;'Tasks, Summary &amp; Declaration'!$C$9, 'Tasks, Summary &amp; Declaration'!$C$9, '26'!D19))</f>
        <v>0</v>
      </c>
      <c r="E20" s="171">
        <f>IF(COUNTIF('Holidays Ireland'!$B$1:$L$10,'26'!E8),"HOLIDAY",IF(E19&gt;'Tasks, Summary &amp; Declaration'!$C$9, 'Tasks, Summary &amp; Declaration'!$C$9, '26'!E19))</f>
        <v>0</v>
      </c>
      <c r="F20" s="171">
        <f>IF(COUNTIF('Holidays Ireland'!$B$1:$L$10,'26'!F8),"HOLIDAY",IF(F19&gt;'Tasks, Summary &amp; Declaration'!$C$9, 'Tasks, Summary &amp; Declaration'!$C$9, '26'!F19))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175</v>
      </c>
      <c r="C24" s="176">
        <f t="shared" ref="C24:H24" si="2">C8</f>
        <v>176</v>
      </c>
      <c r="D24" s="176">
        <f t="shared" si="2"/>
        <v>177</v>
      </c>
      <c r="E24" s="176">
        <f t="shared" si="2"/>
        <v>178</v>
      </c>
      <c r="F24" s="176">
        <f t="shared" si="2"/>
        <v>179</v>
      </c>
      <c r="G24" s="177">
        <f t="shared" si="2"/>
        <v>180</v>
      </c>
      <c r="H24" s="177">
        <f t="shared" si="2"/>
        <v>181</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Ireland'!$B$1:$L$10,'26'!B24),"HOLIDAY",IF(B35&gt;'Tasks, Summary &amp; Declaration'!$C$9, 'Tasks, Summary &amp; Declaration'!$C$9, '26'!B35))</f>
        <v>0</v>
      </c>
      <c r="C36" s="171">
        <f>IF(COUNTIF('Holidays Ireland'!$B$1:$L$10,'26'!C24),"HOLIDAY",IF(C35&gt;'Tasks, Summary &amp; Declaration'!$C$9, 'Tasks, Summary &amp; Declaration'!$C$9, '26'!C35))</f>
        <v>0</v>
      </c>
      <c r="D36" s="171">
        <f>IF(COUNTIF('Holidays Ireland'!$B$1:$L$10,'26'!D24),"HOLIDAY",IF(D35&gt;'Tasks, Summary &amp; Declaration'!$C$9, 'Tasks, Summary &amp; Declaration'!$C$9, '26'!D35))</f>
        <v>0</v>
      </c>
      <c r="E36" s="171">
        <f>IF(COUNTIF('Holidays Ireland'!$B$1:$L$10,'26'!E24),"HOLIDAY",IF(E35&gt;'Tasks, Summary &amp; Declaration'!$C$9, 'Tasks, Summary &amp; Declaration'!$C$9, '26'!E35))</f>
        <v>0</v>
      </c>
      <c r="F36" s="171">
        <f>IF(COUNTIF('Holidays Ireland'!$B$1:$L$10,'26'!F24),"HOLIDAY",IF(F35&gt;'Tasks, Summary &amp; Declaration'!$C$9, 'Tasks, Summary &amp; Declaration'!$C$9, '26'!F35))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175</v>
      </c>
      <c r="C40" s="176">
        <f t="shared" ref="C40:H40" si="5">C8</f>
        <v>176</v>
      </c>
      <c r="D40" s="176">
        <f t="shared" si="5"/>
        <v>177</v>
      </c>
      <c r="E40" s="176">
        <f t="shared" si="5"/>
        <v>178</v>
      </c>
      <c r="F40" s="176">
        <f t="shared" si="5"/>
        <v>179</v>
      </c>
      <c r="G40" s="177">
        <f t="shared" si="5"/>
        <v>180</v>
      </c>
      <c r="H40" s="177">
        <f t="shared" si="5"/>
        <v>181</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Ireland'!$B$1:$L$10,'26'!B40),"HOLIDAY",IF(B51&gt;'Tasks, Summary &amp; Declaration'!$C$9, 'Tasks, Summary &amp; Declaration'!$C$9, '26'!B51))</f>
        <v>0</v>
      </c>
      <c r="C52" s="171">
        <f>IF(COUNTIF('Holidays Ireland'!$B$1:$L$10,'26'!C40),"HOLIDAY",IF(C51&gt;'Tasks, Summary &amp; Declaration'!$C$9, 'Tasks, Summary &amp; Declaration'!$C$9, '26'!C51))</f>
        <v>0</v>
      </c>
      <c r="D52" s="171">
        <f>IF(COUNTIF('Holidays Ireland'!$B$1:$L$10,'26'!D40),"HOLIDAY",IF(D51&gt;'Tasks, Summary &amp; Declaration'!$C$9, 'Tasks, Summary &amp; Declaration'!$C$9, '26'!D51))</f>
        <v>0</v>
      </c>
      <c r="E52" s="171">
        <f>IF(COUNTIF('Holidays Ireland'!$B$1:$L$10,'26'!E40),"HOLIDAY",IF(E51&gt;'Tasks, Summary &amp; Declaration'!$C$9, 'Tasks, Summary &amp; Declaration'!$C$9, '26'!E51))</f>
        <v>0</v>
      </c>
      <c r="F52" s="171">
        <f>IF(COUNTIF('Holidays Ireland'!$B$1:$L$10,'26'!F40),"HOLIDAY",IF(F51&gt;'Tasks, Summary &amp; Declaration'!$C$9, 'Tasks, Summary &amp; Declaration'!$C$9, '26'!F51))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175</v>
      </c>
      <c r="C56" s="176">
        <f t="shared" ref="C56:F56" si="8">C8</f>
        <v>176</v>
      </c>
      <c r="D56" s="176">
        <f t="shared" si="8"/>
        <v>177</v>
      </c>
      <c r="E56" s="176">
        <f t="shared" si="8"/>
        <v>178</v>
      </c>
      <c r="F56" s="176">
        <f t="shared" si="8"/>
        <v>179</v>
      </c>
      <c r="G56" s="177">
        <f t="shared" ref="G56:H56" si="9">G24</f>
        <v>180</v>
      </c>
      <c r="H56" s="177">
        <f t="shared" si="9"/>
        <v>181</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Ireland'!$B$1:$L$10,'26'!B56),"HOLIDAY",IF(B67&gt;'Tasks, Summary &amp; Declaration'!$C$9, 'Tasks, Summary &amp; Declaration'!$C$9, '26'!B67))</f>
        <v>0</v>
      </c>
      <c r="C68" s="171">
        <f>IF(COUNTIF('Holidays Ireland'!$B$1:$L$10,'26'!C56),"HOLIDAY",IF(C67&gt;'Tasks, Summary &amp; Declaration'!$C$9, 'Tasks, Summary &amp; Declaration'!$C$9, '26'!C67))</f>
        <v>0</v>
      </c>
      <c r="D68" s="171">
        <f>IF(COUNTIF('Holidays Ireland'!$B$1:$L$10,'26'!D56),"HOLIDAY",IF(D67&gt;'Tasks, Summary &amp; Declaration'!$C$9, 'Tasks, Summary &amp; Declaration'!$C$9, '26'!D67))</f>
        <v>0</v>
      </c>
      <c r="E68" s="171">
        <f>IF(COUNTIF('Holidays Ireland'!$B$1:$L$10,'26'!E56),"HOLIDAY",IF(E67&gt;'Tasks, Summary &amp; Declaration'!$C$9, 'Tasks, Summary &amp; Declaration'!$C$9, '26'!E67))</f>
        <v>0</v>
      </c>
      <c r="F68" s="171">
        <f>IF(COUNTIF('Holidays Ireland'!$B$1:$L$10,'26'!F56),"HOLIDAY",IF(F67&gt;'Tasks, Summary &amp; Declaration'!$C$9, 'Tasks, Summary &amp; Declaration'!$C$9, '26'!F67))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175</v>
      </c>
      <c r="C72" s="176">
        <f t="shared" ref="C72:F72" si="12">C8</f>
        <v>176</v>
      </c>
      <c r="D72" s="176">
        <f t="shared" si="12"/>
        <v>177</v>
      </c>
      <c r="E72" s="176">
        <f t="shared" si="12"/>
        <v>178</v>
      </c>
      <c r="F72" s="176">
        <f t="shared" si="12"/>
        <v>179</v>
      </c>
      <c r="G72" s="177">
        <f t="shared" ref="G72:H72" si="13">G40</f>
        <v>180</v>
      </c>
      <c r="H72" s="177">
        <f t="shared" si="13"/>
        <v>181</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Ireland'!$B$1:$L$10,'26'!B72),"HOLIDAY",IF(B83&gt;'Tasks, Summary &amp; Declaration'!$C$9, 'Tasks, Summary &amp; Declaration'!$C$9, '26'!B83))</f>
        <v>0</v>
      </c>
      <c r="C84" s="171">
        <f>IF(COUNTIF('Holidays Ireland'!$B$1:$L$10,'26'!C72),"HOLIDAY",IF(C83&gt;'Tasks, Summary &amp; Declaration'!$C$9, 'Tasks, Summary &amp; Declaration'!$C$9, '26'!C83))</f>
        <v>0</v>
      </c>
      <c r="D84" s="171">
        <f>IF(COUNTIF('Holidays Ireland'!$B$1:$L$10,'26'!D72),"HOLIDAY",IF(D83&gt;'Tasks, Summary &amp; Declaration'!$C$9, 'Tasks, Summary &amp; Declaration'!$C$9, '26'!D83))</f>
        <v>0</v>
      </c>
      <c r="E84" s="171">
        <f>IF(COUNTIF('Holidays Ireland'!$B$1:$L$10,'26'!E72),"HOLIDAY",IF(E83&gt;'Tasks, Summary &amp; Declaration'!$C$9, 'Tasks, Summary &amp; Declaration'!$C$9, '26'!E83))</f>
        <v>0</v>
      </c>
      <c r="F84" s="171">
        <f>IF(COUNTIF('Holidays Ireland'!$B$1:$L$10,'26'!F72),"HOLIDAY",IF(F83&gt;'Tasks, Summary &amp; Declaration'!$C$9, 'Tasks, Summary &amp; Declaration'!$C$9, '26'!F83))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mnbvLfZJSjXGWvnfYqWdrWxpFWepKXTevPdi8YTxWbgezEOUKWm3afOE1rHldx8wFj06PWBLzaAHjDehvZ4JHQ==" saltValue="3McOdSLOjx62Y/nBLF9A4g=="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139" priority="3">
      <formula>LEN(TRIM(B4))&gt;0</formula>
    </cfRule>
  </conditionalFormatting>
  <conditionalFormatting sqref="C4">
    <cfRule type="notContainsBlanks" dxfId="138" priority="2">
      <formula>LEN(TRIM(C4))&gt;0</formula>
    </cfRule>
  </conditionalFormatting>
  <conditionalFormatting sqref="D4">
    <cfRule type="notContainsBlanks" dxfId="137" priority="7">
      <formula>LEN(TRIM(D4))&gt;0</formula>
    </cfRule>
  </conditionalFormatting>
  <conditionalFormatting sqref="E4">
    <cfRule type="notContainsBlanks" dxfId="136" priority="6">
      <formula>LEN(TRIM(E4))&gt;0</formula>
    </cfRule>
  </conditionalFormatting>
  <conditionalFormatting sqref="F4">
    <cfRule type="notContainsBlanks" dxfId="135" priority="1">
      <formula>LEN(TRIM(F4))&gt;0</formula>
    </cfRule>
  </conditionalFormatting>
  <hyperlinks>
    <hyperlink ref="B4" location="'1'!B9" display="'1'!B9" xr:uid="{41A160A8-841A-4EB1-BF23-69676F7C4718}"/>
    <hyperlink ref="C4" location="'1'!B25" display="'1'!B25" xr:uid="{9D2AA77B-9E86-4C8A-974E-BAFFB0DCB993}"/>
    <hyperlink ref="D4" location="'1'!B41" display="'1'!B41" xr:uid="{716AED89-9B15-40CF-8920-0631A90B1CB5}"/>
    <hyperlink ref="E4" location="'1'!B57" display="'1'!B57" xr:uid="{74500254-F8FB-4EAF-A012-7D0F7CC27169}"/>
    <hyperlink ref="F4" location="'1'!B73" display="'1'!B73" xr:uid="{D6ED087B-DA8C-49F1-AE17-86F2494DE4EB}"/>
    <hyperlink ref="J18" location="'Tasks, Summary &amp; Declaration'!B23" display="Back to Tasks" xr:uid="{22299AEA-6E07-4529-BDF6-DD16BE20708B}"/>
    <hyperlink ref="J34" location="'Tasks, Summary &amp; Declaration'!B37" display="Back to Tasks" xr:uid="{5654C799-8ACD-4A1E-87B8-EBB1FB3CE8BB}"/>
    <hyperlink ref="J50" location="'Tasks, Summary &amp; Declaration'!B51" display="Back to Tasks" xr:uid="{4BE15716-0A3C-4EEB-9791-06EFC0F23FA7}"/>
    <hyperlink ref="J66" location="'Tasks, Summary &amp; Declaration'!B65" display="Back to Tasks" xr:uid="{5EAE4C07-AC01-41D9-9778-8EAC3035DAE4}"/>
    <hyperlink ref="J82" location="'Tasks, Summary &amp; Declaration'!B79" display="Back to Tasks" xr:uid="{F12A3C68-70B5-45E8-A827-705A37705B03}"/>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0AF9B-C6B1-48BA-B7DB-25C2B3B2205D}">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Declaration'!$B$7+(7*26)</f>
        <v>182</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182</v>
      </c>
      <c r="C8" s="150">
        <f>$G$1+1</f>
        <v>183</v>
      </c>
      <c r="D8" s="150">
        <f>$G$1+2</f>
        <v>184</v>
      </c>
      <c r="E8" s="150">
        <f>$G$1+3</f>
        <v>185</v>
      </c>
      <c r="F8" s="150">
        <f>$G$1+4</f>
        <v>186</v>
      </c>
      <c r="G8" s="151">
        <f>G1+5</f>
        <v>187</v>
      </c>
      <c r="H8" s="151">
        <f>G1+6</f>
        <v>188</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Ireland'!$B$1:$L$10,'27'!B8),"HOLIDAY",IF(B19&gt;'Tasks, Summary &amp; Declaration'!$C$9, 'Tasks, Summary &amp; Declaration'!$C$9, '27'!B19))</f>
        <v>0</v>
      </c>
      <c r="C20" s="171">
        <f>IF(COUNTIF('Holidays Ireland'!$B$1:$L$10,'27'!C8),"HOLIDAY",IF(C19&gt;'Tasks, Summary &amp; Declaration'!$C$9, 'Tasks, Summary &amp; Declaration'!$C$9, '27'!C19))</f>
        <v>0</v>
      </c>
      <c r="D20" s="171">
        <f>IF(COUNTIF('Holidays Ireland'!$B$1:$L$10,'27'!D8),"HOLIDAY",IF(D19&gt;'Tasks, Summary &amp; Declaration'!$C$9, 'Tasks, Summary &amp; Declaration'!$C$9, '27'!D19))</f>
        <v>0</v>
      </c>
      <c r="E20" s="171">
        <f>IF(COUNTIF('Holidays Ireland'!$B$1:$L$10,'27'!E8),"HOLIDAY",IF(E19&gt;'Tasks, Summary &amp; Declaration'!$C$9, 'Tasks, Summary &amp; Declaration'!$C$9, '27'!E19))</f>
        <v>0</v>
      </c>
      <c r="F20" s="171">
        <f>IF(COUNTIF('Holidays Ireland'!$B$1:$L$10,'27'!F8),"HOLIDAY",IF(F19&gt;'Tasks, Summary &amp; Declaration'!$C$9, 'Tasks, Summary &amp; Declaration'!$C$9, '27'!F19))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182</v>
      </c>
      <c r="C24" s="176">
        <f t="shared" ref="C24:H24" si="2">C8</f>
        <v>183</v>
      </c>
      <c r="D24" s="176">
        <f t="shared" si="2"/>
        <v>184</v>
      </c>
      <c r="E24" s="176">
        <f t="shared" si="2"/>
        <v>185</v>
      </c>
      <c r="F24" s="176">
        <f t="shared" si="2"/>
        <v>186</v>
      </c>
      <c r="G24" s="177">
        <f t="shared" si="2"/>
        <v>187</v>
      </c>
      <c r="H24" s="177">
        <f t="shared" si="2"/>
        <v>188</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Ireland'!$B$1:$L$10,'27'!B24),"HOLIDAY",IF(B35&gt;'Tasks, Summary &amp; Declaration'!$C$9, 'Tasks, Summary &amp; Declaration'!$C$9, '27'!B35))</f>
        <v>0</v>
      </c>
      <c r="C36" s="171">
        <f>IF(COUNTIF('Holidays Ireland'!$B$1:$L$10,'27'!C24),"HOLIDAY",IF(C35&gt;'Tasks, Summary &amp; Declaration'!$C$9, 'Tasks, Summary &amp; Declaration'!$C$9, '27'!C35))</f>
        <v>0</v>
      </c>
      <c r="D36" s="171">
        <f>IF(COUNTIF('Holidays Ireland'!$B$1:$L$10,'27'!D24),"HOLIDAY",IF(D35&gt;'Tasks, Summary &amp; Declaration'!$C$9, 'Tasks, Summary &amp; Declaration'!$C$9, '27'!D35))</f>
        <v>0</v>
      </c>
      <c r="E36" s="171">
        <f>IF(COUNTIF('Holidays Ireland'!$B$1:$L$10,'27'!E24),"HOLIDAY",IF(E35&gt;'Tasks, Summary &amp; Declaration'!$C$9, 'Tasks, Summary &amp; Declaration'!$C$9, '27'!E35))</f>
        <v>0</v>
      </c>
      <c r="F36" s="171">
        <f>IF(COUNTIF('Holidays Ireland'!$B$1:$L$10,'27'!F24),"HOLIDAY",IF(F35&gt;'Tasks, Summary &amp; Declaration'!$C$9, 'Tasks, Summary &amp; Declaration'!$C$9, '27'!F35))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182</v>
      </c>
      <c r="C40" s="176">
        <f t="shared" ref="C40:H40" si="5">C8</f>
        <v>183</v>
      </c>
      <c r="D40" s="176">
        <f t="shared" si="5"/>
        <v>184</v>
      </c>
      <c r="E40" s="176">
        <f t="shared" si="5"/>
        <v>185</v>
      </c>
      <c r="F40" s="176">
        <f t="shared" si="5"/>
        <v>186</v>
      </c>
      <c r="G40" s="177">
        <f t="shared" si="5"/>
        <v>187</v>
      </c>
      <c r="H40" s="177">
        <f t="shared" si="5"/>
        <v>188</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Ireland'!$B$1:$L$10,'27'!B40),"HOLIDAY",IF(B51&gt;'Tasks, Summary &amp; Declaration'!$C$9, 'Tasks, Summary &amp; Declaration'!$C$9, '27'!B51))</f>
        <v>0</v>
      </c>
      <c r="C52" s="171">
        <f>IF(COUNTIF('Holidays Ireland'!$B$1:$L$10,'27'!C40),"HOLIDAY",IF(C51&gt;'Tasks, Summary &amp; Declaration'!$C$9, 'Tasks, Summary &amp; Declaration'!$C$9, '27'!C51))</f>
        <v>0</v>
      </c>
      <c r="D52" s="171">
        <f>IF(COUNTIF('Holidays Ireland'!$B$1:$L$10,'27'!D40),"HOLIDAY",IF(D51&gt;'Tasks, Summary &amp; Declaration'!$C$9, 'Tasks, Summary &amp; Declaration'!$C$9, '27'!D51))</f>
        <v>0</v>
      </c>
      <c r="E52" s="171">
        <f>IF(COUNTIF('Holidays Ireland'!$B$1:$L$10,'27'!E40),"HOLIDAY",IF(E51&gt;'Tasks, Summary &amp; Declaration'!$C$9, 'Tasks, Summary &amp; Declaration'!$C$9, '27'!E51))</f>
        <v>0</v>
      </c>
      <c r="F52" s="171">
        <f>IF(COUNTIF('Holidays Ireland'!$B$1:$L$10,'27'!F40),"HOLIDAY",IF(F51&gt;'Tasks, Summary &amp; Declaration'!$C$9, 'Tasks, Summary &amp; Declaration'!$C$9, '27'!F51))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182</v>
      </c>
      <c r="C56" s="176">
        <f t="shared" ref="C56:F56" si="8">C8</f>
        <v>183</v>
      </c>
      <c r="D56" s="176">
        <f t="shared" si="8"/>
        <v>184</v>
      </c>
      <c r="E56" s="176">
        <f t="shared" si="8"/>
        <v>185</v>
      </c>
      <c r="F56" s="176">
        <f t="shared" si="8"/>
        <v>186</v>
      </c>
      <c r="G56" s="177">
        <f t="shared" ref="G56:H56" si="9">G24</f>
        <v>187</v>
      </c>
      <c r="H56" s="177">
        <f t="shared" si="9"/>
        <v>188</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Ireland'!$B$1:$L$10,'27'!B56),"HOLIDAY",IF(B67&gt;'Tasks, Summary &amp; Declaration'!$C$9, 'Tasks, Summary &amp; Declaration'!$C$9, '27'!B67))</f>
        <v>0</v>
      </c>
      <c r="C68" s="171">
        <f>IF(COUNTIF('Holidays Ireland'!$B$1:$L$10,'27'!C56),"HOLIDAY",IF(C67&gt;'Tasks, Summary &amp; Declaration'!$C$9, 'Tasks, Summary &amp; Declaration'!$C$9, '27'!C67))</f>
        <v>0</v>
      </c>
      <c r="D68" s="171">
        <f>IF(COUNTIF('Holidays Ireland'!$B$1:$L$10,'27'!D56),"HOLIDAY",IF(D67&gt;'Tasks, Summary &amp; Declaration'!$C$9, 'Tasks, Summary &amp; Declaration'!$C$9, '27'!D67))</f>
        <v>0</v>
      </c>
      <c r="E68" s="171">
        <f>IF(COUNTIF('Holidays Ireland'!$B$1:$L$10,'27'!E56),"HOLIDAY",IF(E67&gt;'Tasks, Summary &amp; Declaration'!$C$9, 'Tasks, Summary &amp; Declaration'!$C$9, '27'!E67))</f>
        <v>0</v>
      </c>
      <c r="F68" s="171">
        <f>IF(COUNTIF('Holidays Ireland'!$B$1:$L$10,'27'!F56),"HOLIDAY",IF(F67&gt;'Tasks, Summary &amp; Declaration'!$C$9, 'Tasks, Summary &amp; Declaration'!$C$9, '27'!F67))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182</v>
      </c>
      <c r="C72" s="176">
        <f t="shared" ref="C72:F72" si="12">C8</f>
        <v>183</v>
      </c>
      <c r="D72" s="176">
        <f t="shared" si="12"/>
        <v>184</v>
      </c>
      <c r="E72" s="176">
        <f t="shared" si="12"/>
        <v>185</v>
      </c>
      <c r="F72" s="176">
        <f t="shared" si="12"/>
        <v>186</v>
      </c>
      <c r="G72" s="177">
        <f t="shared" ref="G72:H72" si="13">G40</f>
        <v>187</v>
      </c>
      <c r="H72" s="177">
        <f t="shared" si="13"/>
        <v>188</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Ireland'!$B$1:$L$10,'27'!B72),"HOLIDAY",IF(B83&gt;'Tasks, Summary &amp; Declaration'!$C$9, 'Tasks, Summary &amp; Declaration'!$C$9, '27'!B83))</f>
        <v>0</v>
      </c>
      <c r="C84" s="171">
        <f>IF(COUNTIF('Holidays Ireland'!$B$1:$L$10,'27'!C72),"HOLIDAY",IF(C83&gt;'Tasks, Summary &amp; Declaration'!$C$9, 'Tasks, Summary &amp; Declaration'!$C$9, '27'!C83))</f>
        <v>0</v>
      </c>
      <c r="D84" s="171">
        <f>IF(COUNTIF('Holidays Ireland'!$B$1:$L$10,'27'!D72),"HOLIDAY",IF(D83&gt;'Tasks, Summary &amp; Declaration'!$C$9, 'Tasks, Summary &amp; Declaration'!$C$9, '27'!D83))</f>
        <v>0</v>
      </c>
      <c r="E84" s="171">
        <f>IF(COUNTIF('Holidays Ireland'!$B$1:$L$10,'27'!E72),"HOLIDAY",IF(E83&gt;'Tasks, Summary &amp; Declaration'!$C$9, 'Tasks, Summary &amp; Declaration'!$C$9, '27'!E83))</f>
        <v>0</v>
      </c>
      <c r="F84" s="171">
        <f>IF(COUNTIF('Holidays Ireland'!$B$1:$L$10,'27'!F72),"HOLIDAY",IF(F83&gt;'Tasks, Summary &amp; Declaration'!$C$9, 'Tasks, Summary &amp; Declaration'!$C$9, '27'!F83))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QwzXAPS9kk3/stqyzj1Q33NPbtqpt4L7W/Ra3sr1OvxCzbY8olg+T46TG3TUokfntIyJ7t4DCccQCTD5dy7sWA==" saltValue="qBsb6Ou9YDgGElVQQl2j5Q=="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134" priority="3">
      <formula>LEN(TRIM(B4))&gt;0</formula>
    </cfRule>
  </conditionalFormatting>
  <conditionalFormatting sqref="C4">
    <cfRule type="notContainsBlanks" dxfId="133" priority="2">
      <formula>LEN(TRIM(C4))&gt;0</formula>
    </cfRule>
  </conditionalFormatting>
  <conditionalFormatting sqref="D4">
    <cfRule type="notContainsBlanks" dxfId="132" priority="7">
      <formula>LEN(TRIM(D4))&gt;0</formula>
    </cfRule>
  </conditionalFormatting>
  <conditionalFormatting sqref="E4">
    <cfRule type="notContainsBlanks" dxfId="131" priority="6">
      <formula>LEN(TRIM(E4))&gt;0</formula>
    </cfRule>
  </conditionalFormatting>
  <conditionalFormatting sqref="F4">
    <cfRule type="notContainsBlanks" dxfId="130" priority="1">
      <formula>LEN(TRIM(F4))&gt;0</formula>
    </cfRule>
  </conditionalFormatting>
  <hyperlinks>
    <hyperlink ref="B4" location="'1'!B9" display="'1'!B9" xr:uid="{CEA39963-5112-4FE3-A8C6-474DC862A3EF}"/>
    <hyperlink ref="C4" location="'1'!B25" display="'1'!B25" xr:uid="{22DAD414-E258-45CD-AB0C-E57CDAA9C59A}"/>
    <hyperlink ref="D4" location="'1'!B41" display="'1'!B41" xr:uid="{9097A88B-9211-4008-AC64-E546E6EA43FE}"/>
    <hyperlink ref="E4" location="'1'!B57" display="'1'!B57" xr:uid="{3138737A-2C8D-486B-A812-77F77665E791}"/>
    <hyperlink ref="F4" location="'1'!B73" display="'1'!B73" xr:uid="{12274C12-1055-48B2-89AC-499A2E6B28DD}"/>
    <hyperlink ref="J18" location="'Tasks, Summary &amp; Declaration'!B23" display="Back to Tasks" xr:uid="{F42DA69A-0896-4135-8A73-87D50E7BDAAE}"/>
    <hyperlink ref="J34" location="'Tasks, Summary &amp; Declaration'!B37" display="Back to Tasks" xr:uid="{140566D1-8F46-4518-A329-31ADF6FE6BE7}"/>
    <hyperlink ref="J50" location="'Tasks, Summary &amp; Declaration'!B51" display="Back to Tasks" xr:uid="{3EA05A83-D152-4BEF-A9A9-0C1549D3C665}"/>
    <hyperlink ref="J66" location="'Tasks, Summary &amp; Declaration'!B65" display="Back to Tasks" xr:uid="{E3EA4218-4EA4-4671-AFD4-AEA1FAEF4680}"/>
    <hyperlink ref="J82" location="'Tasks, Summary &amp; Declaration'!B79" display="Back to Tasks" xr:uid="{FDD92769-8AC9-427A-BF78-6390474D31A6}"/>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B639D-C6C5-48F5-B08C-2D18FBECA6BA}">
  <sheetPr>
    <pageSetUpPr fitToPage="1"/>
  </sheetPr>
  <dimension ref="A1:L91"/>
  <sheetViews>
    <sheetView showGridLines="0" showZeros="0" showRuler="0" zoomScale="110" zoomScaleNormal="110" workbookViewId="0">
      <selection activeCell="B15" sqref="B15"/>
    </sheetView>
  </sheetViews>
  <sheetFormatPr defaultColWidth="8.7265625" defaultRowHeight="14.5" x14ac:dyDescent="0.35"/>
  <cols>
    <col min="1" max="1" width="53.81640625" style="142" customWidth="1"/>
    <col min="2" max="6" width="9.90625" style="7" customWidth="1"/>
    <col min="7" max="8" width="5.26953125" style="7" customWidth="1"/>
    <col min="9" max="9" width="11.54296875" style="249" customWidth="1"/>
    <col min="10" max="10" width="11.81640625" style="132" bestFit="1" customWidth="1"/>
    <col min="11" max="16384" width="8.7265625" style="7"/>
  </cols>
  <sheetData>
    <row r="1" spans="1:10" s="126" customFormat="1" ht="26" x14ac:dyDescent="0.35">
      <c r="A1" s="124">
        <f>'Tasks, Summary &amp; Declaration'!$B$2</f>
        <v>0</v>
      </c>
      <c r="B1" s="416">
        <f>'Tasks, Summary &amp; Declaration'!$B$3</f>
        <v>0</v>
      </c>
      <c r="C1" s="416"/>
      <c r="D1" s="416"/>
      <c r="E1" s="417" t="s">
        <v>131</v>
      </c>
      <c r="F1" s="418"/>
      <c r="G1" s="419">
        <f>'Tasks, Summary &amp; Declaration'!$B$7</f>
        <v>0</v>
      </c>
      <c r="H1" s="419"/>
      <c r="I1" s="420"/>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ht="15" thickBot="1" x14ac:dyDescent="0.4">
      <c r="A3" s="129"/>
      <c r="B3" s="130"/>
      <c r="C3" s="130"/>
      <c r="D3" s="130"/>
      <c r="E3" s="130"/>
      <c r="F3" s="130"/>
      <c r="G3" s="130"/>
      <c r="H3" s="130"/>
      <c r="I3" s="131"/>
    </row>
    <row r="4" spans="1:10" s="141" customFormat="1" ht="29" x14ac:dyDescent="0.35">
      <c r="A4" s="280" t="s">
        <v>133</v>
      </c>
      <c r="B4" s="133">
        <f>A6</f>
        <v>0</v>
      </c>
      <c r="C4" s="134">
        <f>A22</f>
        <v>0</v>
      </c>
      <c r="D4" s="135">
        <f>A38</f>
        <v>0</v>
      </c>
      <c r="E4" s="136">
        <f>A54</f>
        <v>0</v>
      </c>
      <c r="F4" s="137">
        <f>A70</f>
        <v>0</v>
      </c>
      <c r="G4" s="138"/>
      <c r="H4" s="138"/>
      <c r="I4" s="139"/>
      <c r="J4" s="140"/>
    </row>
    <row r="5" spans="1:10" ht="15" thickBot="1" x14ac:dyDescent="0.4">
      <c r="B5" s="143"/>
      <c r="C5" s="143"/>
      <c r="D5" s="143"/>
      <c r="E5" s="144"/>
      <c r="F5" s="144"/>
      <c r="G5" s="144"/>
      <c r="H5" s="144"/>
      <c r="I5" s="101"/>
    </row>
    <row r="6" spans="1:10" x14ac:dyDescent="0.35">
      <c r="A6" s="411">
        <f>'Tasks, Summary &amp; Declaration'!$B$13</f>
        <v>0</v>
      </c>
      <c r="B6" s="413">
        <f>'Tasks, Summary &amp; Declaration'!$B$12</f>
        <v>0</v>
      </c>
      <c r="C6" s="414"/>
      <c r="D6" s="414"/>
      <c r="E6" s="414"/>
      <c r="F6" s="414"/>
      <c r="G6" s="414"/>
      <c r="H6" s="415"/>
      <c r="I6" s="145"/>
    </row>
    <row r="7" spans="1:10" x14ac:dyDescent="0.35">
      <c r="A7" s="412"/>
      <c r="B7" s="146" t="s">
        <v>39</v>
      </c>
      <c r="C7" s="146" t="s">
        <v>40</v>
      </c>
      <c r="D7" s="146" t="s">
        <v>41</v>
      </c>
      <c r="E7" s="146" t="s">
        <v>42</v>
      </c>
      <c r="F7" s="146" t="s">
        <v>43</v>
      </c>
      <c r="G7" s="147" t="s">
        <v>134</v>
      </c>
      <c r="H7" s="147" t="s">
        <v>135</v>
      </c>
      <c r="I7" s="148" t="s">
        <v>136</v>
      </c>
    </row>
    <row r="8" spans="1:10" ht="16" thickBot="1" x14ac:dyDescent="0.4">
      <c r="A8" s="149" t="s">
        <v>137</v>
      </c>
      <c r="B8" s="150">
        <f>$G$1</f>
        <v>0</v>
      </c>
      <c r="C8" s="150">
        <f>$G$1+1</f>
        <v>1</v>
      </c>
      <c r="D8" s="150">
        <f>$G$1+2</f>
        <v>2</v>
      </c>
      <c r="E8" s="150">
        <f>$G$1+3</f>
        <v>3</v>
      </c>
      <c r="F8" s="150">
        <f>$G$1+4</f>
        <v>4</v>
      </c>
      <c r="G8" s="151">
        <f>G1+5</f>
        <v>5</v>
      </c>
      <c r="H8" s="151">
        <f>G1+6</f>
        <v>6</v>
      </c>
      <c r="I8" s="152"/>
      <c r="J8" s="125"/>
    </row>
    <row r="9" spans="1:10" x14ac:dyDescent="0.35">
      <c r="A9" s="153">
        <f>'Tasks, Summary &amp; Declaration'!B14</f>
        <v>0</v>
      </c>
      <c r="B9" s="154"/>
      <c r="C9" s="155"/>
      <c r="D9" s="155"/>
      <c r="E9" s="155"/>
      <c r="F9" s="156"/>
      <c r="G9" s="157"/>
      <c r="H9" s="158"/>
      <c r="I9" s="159">
        <f>SUM(B9:H9)</f>
        <v>0</v>
      </c>
    </row>
    <row r="10" spans="1:10" x14ac:dyDescent="0.35">
      <c r="A10" s="153">
        <f>'Tasks, Summary &amp; Declaration'!B15</f>
        <v>0</v>
      </c>
      <c r="B10" s="160"/>
      <c r="C10" s="161"/>
      <c r="D10" s="161"/>
      <c r="E10" s="161"/>
      <c r="F10" s="162"/>
      <c r="G10" s="157"/>
      <c r="H10" s="158"/>
      <c r="I10" s="159">
        <f t="shared" ref="I10:I18" si="0">SUM(B10:H10)</f>
        <v>0</v>
      </c>
    </row>
    <row r="11" spans="1:10" x14ac:dyDescent="0.35">
      <c r="A11" s="153">
        <f>'Tasks, Summary &amp; Declaration'!B16</f>
        <v>0</v>
      </c>
      <c r="B11" s="160"/>
      <c r="C11" s="161"/>
      <c r="D11" s="161"/>
      <c r="E11" s="161"/>
      <c r="F11" s="162"/>
      <c r="G11" s="157"/>
      <c r="H11" s="158"/>
      <c r="I11" s="159">
        <f t="shared" si="0"/>
        <v>0</v>
      </c>
    </row>
    <row r="12" spans="1:10" x14ac:dyDescent="0.35">
      <c r="A12" s="153">
        <f>'Tasks, Summary &amp; Declaration'!B17</f>
        <v>0</v>
      </c>
      <c r="B12" s="160"/>
      <c r="C12" s="161"/>
      <c r="D12" s="161"/>
      <c r="E12" s="161"/>
      <c r="F12" s="162"/>
      <c r="G12" s="157"/>
      <c r="H12" s="158"/>
      <c r="I12" s="159">
        <f t="shared" si="0"/>
        <v>0</v>
      </c>
    </row>
    <row r="13" spans="1:10" x14ac:dyDescent="0.35">
      <c r="A13" s="153">
        <f>'Tasks, Summary &amp; Declaration'!B18</f>
        <v>0</v>
      </c>
      <c r="B13" s="160"/>
      <c r="C13" s="161"/>
      <c r="D13" s="161"/>
      <c r="E13" s="161"/>
      <c r="F13" s="162"/>
      <c r="G13" s="157"/>
      <c r="H13" s="158"/>
      <c r="I13" s="159">
        <f t="shared" si="0"/>
        <v>0</v>
      </c>
    </row>
    <row r="14" spans="1:10" x14ac:dyDescent="0.35">
      <c r="A14" s="153">
        <f>'Tasks, Summary &amp; Declaration'!B19</f>
        <v>0</v>
      </c>
      <c r="B14" s="160"/>
      <c r="C14" s="161"/>
      <c r="D14" s="161"/>
      <c r="E14" s="161"/>
      <c r="F14" s="162"/>
      <c r="G14" s="157"/>
      <c r="H14" s="158"/>
      <c r="I14" s="159">
        <f t="shared" si="0"/>
        <v>0</v>
      </c>
    </row>
    <row r="15" spans="1:10" x14ac:dyDescent="0.35">
      <c r="A15" s="153">
        <f>'Tasks, Summary &amp; Declaration'!B20</f>
        <v>0</v>
      </c>
      <c r="B15" s="160"/>
      <c r="C15" s="161"/>
      <c r="D15" s="161"/>
      <c r="E15" s="161"/>
      <c r="F15" s="162"/>
      <c r="G15" s="157"/>
      <c r="H15" s="158"/>
      <c r="I15" s="159">
        <f t="shared" si="0"/>
        <v>0</v>
      </c>
    </row>
    <row r="16" spans="1:10" x14ac:dyDescent="0.35">
      <c r="A16" s="153">
        <f>'Tasks, Summary &amp; Declaration'!B21</f>
        <v>0</v>
      </c>
      <c r="B16" s="160"/>
      <c r="C16" s="161"/>
      <c r="D16" s="161"/>
      <c r="E16" s="161"/>
      <c r="F16" s="162"/>
      <c r="G16" s="157"/>
      <c r="H16" s="158"/>
      <c r="I16" s="159">
        <f t="shared" si="0"/>
        <v>0</v>
      </c>
    </row>
    <row r="17" spans="1:12" x14ac:dyDescent="0.35">
      <c r="A17" s="153">
        <f>'Tasks, Summary &amp; Declaration'!B22</f>
        <v>0</v>
      </c>
      <c r="B17" s="160"/>
      <c r="C17" s="161"/>
      <c r="D17" s="161"/>
      <c r="E17" s="161"/>
      <c r="F17" s="162"/>
      <c r="G17" s="157"/>
      <c r="H17" s="158"/>
      <c r="I17" s="159">
        <f t="shared" si="0"/>
        <v>0</v>
      </c>
    </row>
    <row r="18" spans="1:12" ht="15" thickBot="1" x14ac:dyDescent="0.4">
      <c r="A18" s="153">
        <f>'Tasks, Summary &amp; Declaration'!B23</f>
        <v>0</v>
      </c>
      <c r="B18" s="163"/>
      <c r="C18" s="164"/>
      <c r="D18" s="164"/>
      <c r="E18" s="164"/>
      <c r="F18" s="165"/>
      <c r="G18" s="157"/>
      <c r="H18" s="158"/>
      <c r="I18" s="159">
        <f t="shared" si="0"/>
        <v>0</v>
      </c>
      <c r="J18" s="275" t="s">
        <v>139</v>
      </c>
    </row>
    <row r="19" spans="1:12"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ht="15" thickBot="1" x14ac:dyDescent="0.4">
      <c r="A20" s="170" t="s">
        <v>140</v>
      </c>
      <c r="B20" s="171">
        <f>IF(COUNTIF('Holidays Ireland'!$B$1:$L$10,'1'!B8),"HOLIDAY",IF(B19&gt;'Tasks, Summary &amp; Declaration'!$C$9, 'Tasks, Summary &amp; Declaration'!$C$9, '1'!B19))</f>
        <v>0</v>
      </c>
      <c r="C20" s="171">
        <f>IF(COUNTIF('Holidays Ireland'!$B$1:$L$10,'1'!C8),"HOLIDAY",IF(C19&gt;'Tasks, Summary &amp; Declaration'!D9, 'Tasks, Summary &amp; Declaration'!D9, '1'!C19))</f>
        <v>0</v>
      </c>
      <c r="D20" s="171">
        <f>IF(COUNTIF('Holidays Ireland'!$B$1:$L$10,'1'!D8),"HOLIDAY",IF(D19&gt;'Tasks, Summary &amp; Declaration'!E9, 'Tasks, Summary &amp; Declaration'!E9, '1'!D19))</f>
        <v>0</v>
      </c>
      <c r="E20" s="171">
        <f>IF(COUNTIF('Holidays Ireland'!$B$1:$L$10,'1'!E8),"HOLIDAY",IF(E19&gt;'Tasks, Summary &amp; Declaration'!F9, 'Tasks, Summary &amp; Declaration'!F9, '1'!E19))</f>
        <v>0</v>
      </c>
      <c r="F20" s="171">
        <f>IF(COUNTIF('Holidays Ireland'!$B$1:$L$10,'1'!F8),"HOLIDAY",IF(F19&gt;'Tasks, Summary &amp; Declaration'!G9, 'Tasks, Summary &amp; Declaration'!G9, '1'!F19))</f>
        <v>0</v>
      </c>
      <c r="G20" s="172"/>
      <c r="H20" s="172"/>
      <c r="I20" s="173">
        <f>SUM(B20:F20)</f>
        <v>0</v>
      </c>
      <c r="J20"/>
    </row>
    <row r="21" spans="1:12" ht="15" thickBot="1" x14ac:dyDescent="0.4">
      <c r="B21" s="144"/>
      <c r="C21" s="144"/>
      <c r="D21" s="144"/>
      <c r="E21" s="144"/>
      <c r="F21" s="144"/>
      <c r="G21" s="144"/>
      <c r="H21" s="144"/>
      <c r="I21" s="101"/>
      <c r="J21"/>
      <c r="L21" s="144"/>
    </row>
    <row r="22" spans="1:12" x14ac:dyDescent="0.35">
      <c r="A22" s="425">
        <f>'Tasks, Summary &amp; Declaration'!$B$27</f>
        <v>0</v>
      </c>
      <c r="B22" s="413">
        <f>'Tasks, Summary &amp; Declaration'!$B$26</f>
        <v>0</v>
      </c>
      <c r="C22" s="414"/>
      <c r="D22" s="414"/>
      <c r="E22" s="414"/>
      <c r="F22" s="414"/>
      <c r="G22" s="414"/>
      <c r="H22" s="415"/>
      <c r="I22" s="174"/>
    </row>
    <row r="23" spans="1:12" x14ac:dyDescent="0.35">
      <c r="A23" s="426"/>
      <c r="B23" s="146" t="s">
        <v>39</v>
      </c>
      <c r="C23" s="146" t="s">
        <v>40</v>
      </c>
      <c r="D23" s="146" t="s">
        <v>41</v>
      </c>
      <c r="E23" s="146" t="s">
        <v>42</v>
      </c>
      <c r="F23" s="146" t="s">
        <v>43</v>
      </c>
      <c r="G23" s="147" t="s">
        <v>134</v>
      </c>
      <c r="H23" s="147" t="s">
        <v>135</v>
      </c>
      <c r="I23" s="148" t="s">
        <v>136</v>
      </c>
    </row>
    <row r="24" spans="1:12" ht="16" thickBot="1" x14ac:dyDescent="0.4">
      <c r="A24" s="175" t="s">
        <v>137</v>
      </c>
      <c r="B24" s="176">
        <f>B8</f>
        <v>0</v>
      </c>
      <c r="C24" s="176">
        <f t="shared" ref="C24:H24" si="2">C8</f>
        <v>1</v>
      </c>
      <c r="D24" s="176">
        <f t="shared" si="2"/>
        <v>2</v>
      </c>
      <c r="E24" s="176">
        <f t="shared" si="2"/>
        <v>3</v>
      </c>
      <c r="F24" s="176">
        <f t="shared" si="2"/>
        <v>4</v>
      </c>
      <c r="G24" s="177">
        <f t="shared" si="2"/>
        <v>5</v>
      </c>
      <c r="H24" s="177">
        <f t="shared" si="2"/>
        <v>6</v>
      </c>
      <c r="I24" s="178"/>
    </row>
    <row r="25" spans="1:12" x14ac:dyDescent="0.35">
      <c r="A25" s="179">
        <f>'Tasks, Summary &amp; Declaration'!B28</f>
        <v>0</v>
      </c>
      <c r="B25" s="180"/>
      <c r="C25" s="181"/>
      <c r="D25" s="181"/>
      <c r="E25" s="181"/>
      <c r="F25" s="182"/>
      <c r="G25" s="157"/>
      <c r="H25" s="158"/>
      <c r="I25" s="159">
        <f>SUM(B25:H25)</f>
        <v>0</v>
      </c>
    </row>
    <row r="26" spans="1:12" x14ac:dyDescent="0.35">
      <c r="A26" s="183">
        <f>'Tasks, Summary &amp; Declaration'!B29</f>
        <v>0</v>
      </c>
      <c r="B26" s="184"/>
      <c r="C26" s="185"/>
      <c r="D26" s="185"/>
      <c r="E26" s="185"/>
      <c r="F26" s="186"/>
      <c r="G26" s="157"/>
      <c r="H26" s="158"/>
      <c r="I26" s="159">
        <f t="shared" ref="I26:I34" si="3">SUM(B26:H26)</f>
        <v>0</v>
      </c>
    </row>
    <row r="27" spans="1:12" x14ac:dyDescent="0.35">
      <c r="A27" s="183">
        <f>'Tasks, Summary &amp; Declaration'!B30</f>
        <v>0</v>
      </c>
      <c r="B27" s="184"/>
      <c r="C27" s="185"/>
      <c r="D27" s="185"/>
      <c r="E27" s="185"/>
      <c r="F27" s="186"/>
      <c r="G27" s="157"/>
      <c r="H27" s="158"/>
      <c r="I27" s="159">
        <f t="shared" si="3"/>
        <v>0</v>
      </c>
    </row>
    <row r="28" spans="1:12" x14ac:dyDescent="0.35">
      <c r="A28" s="183">
        <f>'Tasks, Summary &amp; Declaration'!B31</f>
        <v>0</v>
      </c>
      <c r="B28" s="184"/>
      <c r="C28" s="185"/>
      <c r="D28" s="185"/>
      <c r="E28" s="185"/>
      <c r="F28" s="186"/>
      <c r="G28" s="157"/>
      <c r="H28" s="158"/>
      <c r="I28" s="159">
        <f t="shared" si="3"/>
        <v>0</v>
      </c>
    </row>
    <row r="29" spans="1:12" x14ac:dyDescent="0.35">
      <c r="A29" s="183">
        <f>'Tasks, Summary &amp; Declaration'!B32</f>
        <v>0</v>
      </c>
      <c r="B29" s="184"/>
      <c r="C29" s="185"/>
      <c r="D29" s="185"/>
      <c r="E29" s="185"/>
      <c r="F29" s="186"/>
      <c r="G29" s="157"/>
      <c r="H29" s="158"/>
      <c r="I29" s="159">
        <f t="shared" si="3"/>
        <v>0</v>
      </c>
    </row>
    <row r="30" spans="1:12" x14ac:dyDescent="0.35">
      <c r="A30" s="183">
        <f>'Tasks, Summary &amp; Declaration'!B33</f>
        <v>0</v>
      </c>
      <c r="B30" s="184"/>
      <c r="C30" s="185"/>
      <c r="D30" s="185"/>
      <c r="E30" s="185"/>
      <c r="F30" s="186"/>
      <c r="G30" s="157"/>
      <c r="H30" s="158"/>
      <c r="I30" s="159">
        <f t="shared" si="3"/>
        <v>0</v>
      </c>
    </row>
    <row r="31" spans="1:12" x14ac:dyDescent="0.35">
      <c r="A31" s="183">
        <f>'Tasks, Summary &amp; Declaration'!B34</f>
        <v>0</v>
      </c>
      <c r="B31" s="184"/>
      <c r="C31" s="185"/>
      <c r="D31" s="185"/>
      <c r="E31" s="185"/>
      <c r="F31" s="186"/>
      <c r="G31" s="157"/>
      <c r="H31" s="158"/>
      <c r="I31" s="159">
        <f t="shared" si="3"/>
        <v>0</v>
      </c>
    </row>
    <row r="32" spans="1:12" x14ac:dyDescent="0.35">
      <c r="A32" s="183">
        <f>'Tasks, Summary &amp; Declaration'!B35</f>
        <v>0</v>
      </c>
      <c r="B32" s="184"/>
      <c r="C32" s="185"/>
      <c r="D32" s="185"/>
      <c r="E32" s="185"/>
      <c r="F32" s="186"/>
      <c r="G32" s="157"/>
      <c r="H32" s="158"/>
      <c r="I32" s="159">
        <f t="shared" si="3"/>
        <v>0</v>
      </c>
    </row>
    <row r="33" spans="1:10" x14ac:dyDescent="0.35">
      <c r="A33" s="183">
        <f>'Tasks, Summary &amp; Declaration'!B36</f>
        <v>0</v>
      </c>
      <c r="B33" s="184"/>
      <c r="C33" s="185"/>
      <c r="D33" s="185"/>
      <c r="E33" s="185"/>
      <c r="F33" s="186"/>
      <c r="G33" s="157"/>
      <c r="H33" s="158"/>
      <c r="I33" s="159">
        <f t="shared" si="3"/>
        <v>0</v>
      </c>
    </row>
    <row r="34" spans="1:10" ht="15" thickBot="1" x14ac:dyDescent="0.4">
      <c r="A34" s="187">
        <f>'Tasks, Summary &amp; Declaration'!B37</f>
        <v>0</v>
      </c>
      <c r="B34" s="188"/>
      <c r="C34" s="189"/>
      <c r="D34" s="189"/>
      <c r="E34" s="189"/>
      <c r="F34" s="190"/>
      <c r="G34" s="157"/>
      <c r="H34" s="158"/>
      <c r="I34" s="159">
        <f t="shared" si="3"/>
        <v>0</v>
      </c>
      <c r="J34" s="276" t="s">
        <v>139</v>
      </c>
    </row>
    <row r="35" spans="1:10"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ht="15" thickBot="1" x14ac:dyDescent="0.4">
      <c r="A36" s="170" t="s">
        <v>140</v>
      </c>
      <c r="B36" s="171">
        <f>IF(COUNTIF('Holidays Ireland'!$B$1:$L$10,'1'!B24),"HOLIDAY",IF((B35+B20)&gt;'Tasks, Summary &amp; Declaration'!C9,('Tasks, Summary &amp; Declaration'!C9-'1'!B20),'1'!B35))</f>
        <v>0</v>
      </c>
      <c r="C36" s="171">
        <f>IF(COUNTIF('Holidays Ireland'!$B$1:$L$10,'1'!C24),"HOLIDAY",IF((C35+C20)&gt;'Tasks, Summary &amp; Declaration'!D9,('Tasks, Summary &amp; Declaration'!D9-'1'!C20),'1'!C35))</f>
        <v>0</v>
      </c>
      <c r="D36" s="171">
        <f>IF(COUNTIF('Holidays Ireland'!$B$1:$L$10,'1'!D24),"HOLIDAY",IF((D35+D20)&gt;'Tasks, Summary &amp; Declaration'!E9,('Tasks, Summary &amp; Declaration'!E9-'1'!D20),'1'!D35))</f>
        <v>0</v>
      </c>
      <c r="E36" s="171">
        <f>IF(COUNTIF('Holidays Ireland'!$B$1:$L$10,'1'!E24),"HOLIDAY",IF((E35+E20)&gt;'Tasks, Summary &amp; Declaration'!F9,('Tasks, Summary &amp; Declaration'!F9-'1'!E20),'1'!E35))</f>
        <v>0</v>
      </c>
      <c r="F36" s="171">
        <f>IF(COUNTIF('Holidays Ireland'!$B$1:$L$10,'1'!F24),"HOLIDAY",IF((F35+F20)&gt;'Tasks, Summary &amp; Declaration'!G9,('Tasks, Summary &amp; Declaration'!G9-'1'!F20),'1'!F35))</f>
        <v>0</v>
      </c>
      <c r="G36" s="172"/>
      <c r="H36" s="172"/>
      <c r="I36" s="173">
        <f>SUM(B36:F36)</f>
        <v>0</v>
      </c>
      <c r="J36"/>
    </row>
    <row r="37" spans="1:10" ht="15" thickBot="1" x14ac:dyDescent="0.4">
      <c r="B37" s="144"/>
      <c r="C37" s="144"/>
      <c r="D37" s="144"/>
      <c r="E37" s="144"/>
      <c r="F37" s="144"/>
      <c r="G37" s="144"/>
      <c r="H37" s="144"/>
      <c r="I37" s="101"/>
    </row>
    <row r="38" spans="1:10" x14ac:dyDescent="0.35">
      <c r="A38" s="425">
        <f>'Tasks, Summary &amp; Declaration'!$B$41</f>
        <v>0</v>
      </c>
      <c r="B38" s="413">
        <f>'Tasks, Summary &amp; Declaration'!$B$40</f>
        <v>0</v>
      </c>
      <c r="C38" s="414"/>
      <c r="D38" s="414"/>
      <c r="E38" s="414"/>
      <c r="F38" s="414"/>
      <c r="G38" s="414"/>
      <c r="H38" s="415"/>
      <c r="I38" s="174"/>
    </row>
    <row r="39" spans="1:10" x14ac:dyDescent="0.35">
      <c r="A39" s="426"/>
      <c r="B39" s="146" t="s">
        <v>39</v>
      </c>
      <c r="C39" s="146" t="s">
        <v>40</v>
      </c>
      <c r="D39" s="146" t="s">
        <v>41</v>
      </c>
      <c r="E39" s="146" t="s">
        <v>42</v>
      </c>
      <c r="F39" s="146" t="s">
        <v>43</v>
      </c>
      <c r="G39" s="147" t="s">
        <v>134</v>
      </c>
      <c r="H39" s="147" t="s">
        <v>135</v>
      </c>
      <c r="I39" s="148" t="s">
        <v>136</v>
      </c>
    </row>
    <row r="40" spans="1:10" ht="15" thickBot="1" x14ac:dyDescent="0.4">
      <c r="A40" s="170" t="s">
        <v>137</v>
      </c>
      <c r="B40" s="176">
        <f>B8</f>
        <v>0</v>
      </c>
      <c r="C40" s="176">
        <f t="shared" ref="C40:H40" si="5">C8</f>
        <v>1</v>
      </c>
      <c r="D40" s="176">
        <f t="shared" si="5"/>
        <v>2</v>
      </c>
      <c r="E40" s="176">
        <f t="shared" si="5"/>
        <v>3</v>
      </c>
      <c r="F40" s="176">
        <f t="shared" si="5"/>
        <v>4</v>
      </c>
      <c r="G40" s="177">
        <f t="shared" si="5"/>
        <v>5</v>
      </c>
      <c r="H40" s="177">
        <f t="shared" si="5"/>
        <v>6</v>
      </c>
      <c r="I40" s="173"/>
    </row>
    <row r="41" spans="1:10" x14ac:dyDescent="0.35">
      <c r="A41" s="179">
        <f>'Tasks, Summary &amp; Declaration'!B42</f>
        <v>0</v>
      </c>
      <c r="B41" s="193"/>
      <c r="C41" s="194"/>
      <c r="D41" s="194"/>
      <c r="E41" s="194"/>
      <c r="F41" s="195"/>
      <c r="G41" s="157"/>
      <c r="H41" s="158"/>
      <c r="I41" s="159">
        <f>SUM(B41:H41)</f>
        <v>0</v>
      </c>
    </row>
    <row r="42" spans="1:10" x14ac:dyDescent="0.35">
      <c r="A42" s="183">
        <f>'Tasks, Summary &amp; Declaration'!B43</f>
        <v>0</v>
      </c>
      <c r="B42" s="196"/>
      <c r="C42" s="197"/>
      <c r="D42" s="197"/>
      <c r="E42" s="197"/>
      <c r="F42" s="198"/>
      <c r="G42" s="157"/>
      <c r="H42" s="158"/>
      <c r="I42" s="159">
        <f t="shared" ref="I42:I50" si="6">SUM(B42:H42)</f>
        <v>0</v>
      </c>
    </row>
    <row r="43" spans="1:10" x14ac:dyDescent="0.35">
      <c r="A43" s="183">
        <f>'Tasks, Summary &amp; Declaration'!B44</f>
        <v>0</v>
      </c>
      <c r="B43" s="196"/>
      <c r="C43" s="197"/>
      <c r="D43" s="197"/>
      <c r="E43" s="197"/>
      <c r="F43" s="198"/>
      <c r="G43" s="157"/>
      <c r="H43" s="158"/>
      <c r="I43" s="159">
        <f t="shared" si="6"/>
        <v>0</v>
      </c>
    </row>
    <row r="44" spans="1:10" x14ac:dyDescent="0.35">
      <c r="A44" s="183">
        <f>'Tasks, Summary &amp; Declaration'!B45</f>
        <v>0</v>
      </c>
      <c r="B44" s="196"/>
      <c r="C44" s="197"/>
      <c r="D44" s="197"/>
      <c r="E44" s="197"/>
      <c r="F44" s="198"/>
      <c r="G44" s="157"/>
      <c r="H44" s="158"/>
      <c r="I44" s="159">
        <f t="shared" si="6"/>
        <v>0</v>
      </c>
    </row>
    <row r="45" spans="1:10" x14ac:dyDescent="0.35">
      <c r="A45" s="183">
        <f>'Tasks, Summary &amp; Declaration'!B46</f>
        <v>0</v>
      </c>
      <c r="B45" s="196"/>
      <c r="C45" s="197"/>
      <c r="D45" s="197"/>
      <c r="E45" s="197"/>
      <c r="F45" s="198"/>
      <c r="G45" s="157"/>
      <c r="H45" s="158"/>
      <c r="I45" s="159">
        <f t="shared" si="6"/>
        <v>0</v>
      </c>
    </row>
    <row r="46" spans="1:10" x14ac:dyDescent="0.35">
      <c r="A46" s="183">
        <f>'Tasks, Summary &amp; Declaration'!B47</f>
        <v>0</v>
      </c>
      <c r="B46" s="196"/>
      <c r="C46" s="197"/>
      <c r="D46" s="197"/>
      <c r="E46" s="197"/>
      <c r="F46" s="198"/>
      <c r="G46" s="157"/>
      <c r="H46" s="158"/>
      <c r="I46" s="159">
        <f t="shared" si="6"/>
        <v>0</v>
      </c>
    </row>
    <row r="47" spans="1:10" x14ac:dyDescent="0.35">
      <c r="A47" s="183">
        <f>'Tasks, Summary &amp; Declaration'!B48</f>
        <v>0</v>
      </c>
      <c r="B47" s="196"/>
      <c r="C47" s="197"/>
      <c r="D47" s="197"/>
      <c r="E47" s="197"/>
      <c r="F47" s="198"/>
      <c r="G47" s="157"/>
      <c r="H47" s="158"/>
      <c r="I47" s="159">
        <f t="shared" si="6"/>
        <v>0</v>
      </c>
    </row>
    <row r="48" spans="1:10" x14ac:dyDescent="0.35">
      <c r="A48" s="183">
        <f>'Tasks, Summary &amp; Declaration'!B49</f>
        <v>0</v>
      </c>
      <c r="B48" s="196"/>
      <c r="C48" s="197"/>
      <c r="D48" s="197"/>
      <c r="E48" s="197"/>
      <c r="F48" s="198"/>
      <c r="G48" s="157"/>
      <c r="H48" s="158"/>
      <c r="I48" s="159">
        <f t="shared" si="6"/>
        <v>0</v>
      </c>
    </row>
    <row r="49" spans="1:10" x14ac:dyDescent="0.35">
      <c r="A49" s="183">
        <f>'Tasks, Summary &amp; Declaration'!B50</f>
        <v>0</v>
      </c>
      <c r="B49" s="196"/>
      <c r="C49" s="197"/>
      <c r="D49" s="197"/>
      <c r="E49" s="197"/>
      <c r="F49" s="198"/>
      <c r="G49" s="157"/>
      <c r="H49" s="158"/>
      <c r="I49" s="159">
        <f t="shared" si="6"/>
        <v>0</v>
      </c>
    </row>
    <row r="50" spans="1:10" ht="15" thickBot="1" x14ac:dyDescent="0.4">
      <c r="A50" s="183">
        <f>'Tasks, Summary &amp; Declaration'!B51</f>
        <v>0</v>
      </c>
      <c r="B50" s="199"/>
      <c r="C50" s="200"/>
      <c r="D50" s="200"/>
      <c r="E50" s="200"/>
      <c r="F50" s="201"/>
      <c r="G50" s="157"/>
      <c r="H50" s="158"/>
      <c r="I50" s="159">
        <f t="shared" si="6"/>
        <v>0</v>
      </c>
      <c r="J50" s="279" t="s">
        <v>139</v>
      </c>
    </row>
    <row r="51" spans="1:10"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ht="15" thickBot="1" x14ac:dyDescent="0.4">
      <c r="A52" s="170" t="s">
        <v>140</v>
      </c>
      <c r="B52" s="171">
        <f>IF(COUNTIF('Holidays Ireland'!$B$1:$L$10,'1'!B40),"HOLIDAY",IF((B51+B36+B20)&gt;'Tasks, Summary &amp; Declaration'!$C$9,('Tasks, Summary &amp; Declaration'!$C$9-'1'!B20-'1'!B36),'1'!B51))</f>
        <v>0</v>
      </c>
      <c r="C52" s="171">
        <f>IF(COUNTIF('Holidays Ireland'!$B$1:$L$10,'1'!C40),"HOLIDAY",IF((C51+C36+C20)&gt;'Tasks, Summary &amp; Declaration'!$C$9,('Tasks, Summary &amp; Declaration'!$C$9-'1'!C20-'1'!C36),'1'!C51))</f>
        <v>0</v>
      </c>
      <c r="D52" s="171">
        <f>IF(COUNTIF('Holidays Ireland'!$B$1:$L$10,'1'!D40),"HOLIDAY",IF((D51+D36+D20)&gt;'Tasks, Summary &amp; Declaration'!$C$9,('Tasks, Summary &amp; Declaration'!$C$9-'1'!D20-'1'!D36),'1'!D51))</f>
        <v>0</v>
      </c>
      <c r="E52" s="171">
        <f>IF(COUNTIF('Holidays Ireland'!$B$1:$L$10,'1'!E40),"HOLIDAY",IF((E51+E36+E20)&gt;'Tasks, Summary &amp; Declaration'!$C$9,('Tasks, Summary &amp; Declaration'!$C$9-'1'!E20-'1'!E36),'1'!E51))</f>
        <v>0</v>
      </c>
      <c r="F52" s="171">
        <f>IF(COUNTIF('Holidays Ireland'!$B$1:$L$10,'1'!F40),"HOLIDAY",IF((F51+F36+F20)&gt;'Tasks, Summary &amp; Declaration'!$C$9,('Tasks, Summary &amp; Declaration'!$C$9-'1'!F20-'1'!F36),'1'!F51))</f>
        <v>0</v>
      </c>
      <c r="G52" s="172"/>
      <c r="H52" s="172"/>
      <c r="I52" s="173">
        <f>SUM(B52:F52)</f>
        <v>0</v>
      </c>
      <c r="J52"/>
    </row>
    <row r="53" spans="1:10" ht="15" thickBot="1" x14ac:dyDescent="0.4">
      <c r="B53" s="144"/>
      <c r="C53" s="144"/>
      <c r="D53" s="144"/>
      <c r="E53" s="144"/>
      <c r="F53" s="144"/>
      <c r="G53" s="144"/>
      <c r="H53" s="144"/>
      <c r="I53" s="101"/>
    </row>
    <row r="54" spans="1:10" x14ac:dyDescent="0.35">
      <c r="A54" s="425">
        <f>'Tasks, Summary &amp; Declaration'!$B$55</f>
        <v>0</v>
      </c>
      <c r="B54" s="413">
        <f>'Tasks, Summary &amp; Declaration'!$B$54</f>
        <v>0</v>
      </c>
      <c r="C54" s="414"/>
      <c r="D54" s="414"/>
      <c r="E54" s="414"/>
      <c r="F54" s="414"/>
      <c r="G54" s="414"/>
      <c r="H54" s="415"/>
      <c r="I54" s="174"/>
    </row>
    <row r="55" spans="1:10" x14ac:dyDescent="0.35">
      <c r="A55" s="426"/>
      <c r="B55" s="146" t="s">
        <v>39</v>
      </c>
      <c r="C55" s="146" t="s">
        <v>40</v>
      </c>
      <c r="D55" s="146" t="s">
        <v>41</v>
      </c>
      <c r="E55" s="146" t="s">
        <v>42</v>
      </c>
      <c r="F55" s="146" t="s">
        <v>43</v>
      </c>
      <c r="G55" s="147" t="s">
        <v>134</v>
      </c>
      <c r="H55" s="147" t="s">
        <v>135</v>
      </c>
      <c r="I55" s="148" t="s">
        <v>136</v>
      </c>
    </row>
    <row r="56" spans="1:10" ht="15" thickBot="1" x14ac:dyDescent="0.4">
      <c r="A56" s="170" t="s">
        <v>137</v>
      </c>
      <c r="B56" s="176">
        <f>B8</f>
        <v>0</v>
      </c>
      <c r="C56" s="176">
        <f t="shared" ref="C56:F56" si="8">C8</f>
        <v>1</v>
      </c>
      <c r="D56" s="176">
        <f t="shared" si="8"/>
        <v>2</v>
      </c>
      <c r="E56" s="176">
        <f t="shared" si="8"/>
        <v>3</v>
      </c>
      <c r="F56" s="176">
        <f t="shared" si="8"/>
        <v>4</v>
      </c>
      <c r="G56" s="177">
        <f t="shared" ref="G56:H56" si="9">G24</f>
        <v>5</v>
      </c>
      <c r="H56" s="177">
        <f t="shared" si="9"/>
        <v>6</v>
      </c>
      <c r="I56" s="173"/>
    </row>
    <row r="57" spans="1:10" x14ac:dyDescent="0.35">
      <c r="A57" s="179">
        <f>'Tasks, Summary &amp; Declaration'!B56</f>
        <v>0</v>
      </c>
      <c r="B57" s="202"/>
      <c r="C57" s="203"/>
      <c r="D57" s="203"/>
      <c r="E57" s="203"/>
      <c r="F57" s="204"/>
      <c r="G57" s="157"/>
      <c r="H57" s="158"/>
      <c r="I57" s="159">
        <f>SUM(B57:H57)</f>
        <v>0</v>
      </c>
    </row>
    <row r="58" spans="1:10" x14ac:dyDescent="0.35">
      <c r="A58" s="183">
        <f>'Tasks, Summary &amp; Declaration'!B57</f>
        <v>0</v>
      </c>
      <c r="B58" s="205"/>
      <c r="C58" s="206"/>
      <c r="D58" s="206"/>
      <c r="E58" s="206"/>
      <c r="F58" s="207"/>
      <c r="G58" s="157"/>
      <c r="H58" s="158"/>
      <c r="I58" s="159">
        <f t="shared" ref="I58:I66" si="10">SUM(B58:H58)</f>
        <v>0</v>
      </c>
    </row>
    <row r="59" spans="1:10" x14ac:dyDescent="0.35">
      <c r="A59" s="183">
        <f>'Tasks, Summary &amp; Declaration'!B58</f>
        <v>0</v>
      </c>
      <c r="B59" s="205"/>
      <c r="C59" s="206"/>
      <c r="D59" s="206"/>
      <c r="E59" s="206"/>
      <c r="F59" s="207"/>
      <c r="G59" s="157"/>
      <c r="H59" s="158"/>
      <c r="I59" s="159">
        <f t="shared" si="10"/>
        <v>0</v>
      </c>
    </row>
    <row r="60" spans="1:10" x14ac:dyDescent="0.35">
      <c r="A60" s="183">
        <f>'Tasks, Summary &amp; Declaration'!B59</f>
        <v>0</v>
      </c>
      <c r="B60" s="205"/>
      <c r="C60" s="206"/>
      <c r="D60" s="206"/>
      <c r="E60" s="206"/>
      <c r="F60" s="207"/>
      <c r="G60" s="157"/>
      <c r="H60" s="158"/>
      <c r="I60" s="159">
        <f t="shared" si="10"/>
        <v>0</v>
      </c>
    </row>
    <row r="61" spans="1:10" x14ac:dyDescent="0.35">
      <c r="A61" s="183">
        <f>'Tasks, Summary &amp; Declaration'!B60</f>
        <v>0</v>
      </c>
      <c r="B61" s="205"/>
      <c r="C61" s="206"/>
      <c r="D61" s="206"/>
      <c r="E61" s="206"/>
      <c r="F61" s="207"/>
      <c r="G61" s="157"/>
      <c r="H61" s="158"/>
      <c r="I61" s="159">
        <f t="shared" si="10"/>
        <v>0</v>
      </c>
    </row>
    <row r="62" spans="1:10" x14ac:dyDescent="0.35">
      <c r="A62" s="183">
        <f>'Tasks, Summary &amp; Declaration'!B61</f>
        <v>0</v>
      </c>
      <c r="B62" s="205"/>
      <c r="C62" s="206"/>
      <c r="D62" s="206"/>
      <c r="E62" s="206"/>
      <c r="F62" s="207"/>
      <c r="G62" s="157"/>
      <c r="H62" s="158"/>
      <c r="I62" s="159">
        <f t="shared" si="10"/>
        <v>0</v>
      </c>
    </row>
    <row r="63" spans="1:10" x14ac:dyDescent="0.35">
      <c r="A63" s="183">
        <f>'Tasks, Summary &amp; Declaration'!B62</f>
        <v>0</v>
      </c>
      <c r="B63" s="205"/>
      <c r="C63" s="206"/>
      <c r="D63" s="206"/>
      <c r="E63" s="206"/>
      <c r="F63" s="207"/>
      <c r="G63" s="157"/>
      <c r="H63" s="158"/>
      <c r="I63" s="159">
        <f t="shared" si="10"/>
        <v>0</v>
      </c>
    </row>
    <row r="64" spans="1:10" x14ac:dyDescent="0.35">
      <c r="A64" s="183">
        <f>'Tasks, Summary &amp; Declaration'!B63</f>
        <v>0</v>
      </c>
      <c r="B64" s="205"/>
      <c r="C64" s="206"/>
      <c r="D64" s="206"/>
      <c r="E64" s="206"/>
      <c r="F64" s="207"/>
      <c r="G64" s="157"/>
      <c r="H64" s="158"/>
      <c r="I64" s="159">
        <f t="shared" si="10"/>
        <v>0</v>
      </c>
    </row>
    <row r="65" spans="1:10" x14ac:dyDescent="0.35">
      <c r="A65" s="183">
        <f>'Tasks, Summary &amp; Declaration'!B64</f>
        <v>0</v>
      </c>
      <c r="B65" s="205"/>
      <c r="C65" s="206"/>
      <c r="D65" s="206"/>
      <c r="E65" s="206"/>
      <c r="F65" s="207"/>
      <c r="G65" s="157"/>
      <c r="H65" s="158"/>
      <c r="I65" s="159">
        <f t="shared" si="10"/>
        <v>0</v>
      </c>
    </row>
    <row r="66" spans="1:10" ht="15" thickBot="1" x14ac:dyDescent="0.4">
      <c r="A66" s="187">
        <f>'Tasks, Summary &amp; Declaration'!B65</f>
        <v>0</v>
      </c>
      <c r="B66" s="208"/>
      <c r="C66" s="209"/>
      <c r="D66" s="209"/>
      <c r="E66" s="209"/>
      <c r="F66" s="210"/>
      <c r="G66" s="157"/>
      <c r="H66" s="158"/>
      <c r="I66" s="159">
        <f t="shared" si="10"/>
        <v>0</v>
      </c>
      <c r="J66" s="277" t="s">
        <v>139</v>
      </c>
    </row>
    <row r="67" spans="1:10"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ht="15" thickBot="1" x14ac:dyDescent="0.4">
      <c r="A68" s="170" t="s">
        <v>140</v>
      </c>
      <c r="B68" s="171">
        <f>IF(COUNTIF('Holidays Ireland'!$B$1:$L$10,'1'!B56),"HOLIDAY",IF((B67+B52+B36+B20)&gt;'Tasks, Summary &amp; Declaration'!$C$9,('Tasks, Summary &amp; Declaration'!$C$9-B20-'1'!B36-'1'!B52),'1'!B67))</f>
        <v>0</v>
      </c>
      <c r="C68" s="171">
        <f>IF(COUNTIF('Holidays Ireland'!$B$1:$L$10,'1'!C56),"HOLIDAY",IF((C67+C52+C36+C20)&gt;'Tasks, Summary &amp; Declaration'!$C$9,('Tasks, Summary &amp; Declaration'!$C$9-C20-'1'!C36-'1'!C52),'1'!C67))</f>
        <v>0</v>
      </c>
      <c r="D68" s="171">
        <f>IF(COUNTIF('Holidays Ireland'!$B$1:$L$10,'1'!D56),"HOLIDAY",IF((D67+D52+D36+D20)&gt;'Tasks, Summary &amp; Declaration'!$C$9,('Tasks, Summary &amp; Declaration'!$C$9-D20-'1'!D36-'1'!D52),'1'!D67))</f>
        <v>0</v>
      </c>
      <c r="E68" s="171">
        <f>IF(COUNTIF('Holidays Ireland'!$B$1:$L$10,'1'!E56),"HOLIDAY",IF((E67+E52+E36+E20)&gt;'Tasks, Summary &amp; Declaration'!$C$9,('Tasks, Summary &amp; Declaration'!$C$9-E20-'1'!E36-'1'!E52),'1'!E67))</f>
        <v>0</v>
      </c>
      <c r="F68" s="171">
        <f>IF(COUNTIF('Holidays Ireland'!$B$1:$L$10,'1'!F56),"HOLIDAY",IF((F67+F52+F36+F20)&gt;'Tasks, Summary &amp; Declaration'!$C$9,('Tasks, Summary &amp; Declaration'!$C$9-F20-'1'!F36-'1'!F52),'1'!F67))</f>
        <v>0</v>
      </c>
      <c r="G68" s="172"/>
      <c r="H68" s="172"/>
      <c r="I68" s="173">
        <f>SUM(B68:F68)</f>
        <v>0</v>
      </c>
      <c r="J68"/>
    </row>
    <row r="69" spans="1:10" ht="15" thickBot="1" x14ac:dyDescent="0.4">
      <c r="B69" s="144"/>
      <c r="C69" s="144"/>
      <c r="D69" s="144"/>
      <c r="E69" s="144"/>
      <c r="F69" s="144"/>
      <c r="G69" s="144"/>
      <c r="H69" s="144"/>
      <c r="I69" s="101"/>
    </row>
    <row r="70" spans="1:10" x14ac:dyDescent="0.35">
      <c r="A70" s="425">
        <f>'Tasks, Summary &amp; Declaration'!$B$69</f>
        <v>0</v>
      </c>
      <c r="B70" s="413">
        <f>'Tasks, Summary &amp; Declaration'!$B$68</f>
        <v>0</v>
      </c>
      <c r="C70" s="414"/>
      <c r="D70" s="414"/>
      <c r="E70" s="414"/>
      <c r="F70" s="414"/>
      <c r="G70" s="414"/>
      <c r="H70" s="415"/>
      <c r="I70" s="174"/>
    </row>
    <row r="71" spans="1:10" x14ac:dyDescent="0.35">
      <c r="A71" s="426"/>
      <c r="B71" s="146" t="s">
        <v>39</v>
      </c>
      <c r="C71" s="146" t="s">
        <v>40</v>
      </c>
      <c r="D71" s="146" t="s">
        <v>41</v>
      </c>
      <c r="E71" s="146" t="s">
        <v>42</v>
      </c>
      <c r="F71" s="146" t="s">
        <v>43</v>
      </c>
      <c r="G71" s="147" t="s">
        <v>134</v>
      </c>
      <c r="H71" s="147" t="s">
        <v>135</v>
      </c>
      <c r="I71" s="148" t="s">
        <v>136</v>
      </c>
    </row>
    <row r="72" spans="1:10" ht="15" thickBot="1" x14ac:dyDescent="0.4">
      <c r="A72" s="170" t="s">
        <v>137</v>
      </c>
      <c r="B72" s="176">
        <f>B8</f>
        <v>0</v>
      </c>
      <c r="C72" s="176">
        <f t="shared" ref="C72:F72" si="12">C8</f>
        <v>1</v>
      </c>
      <c r="D72" s="176">
        <f t="shared" si="12"/>
        <v>2</v>
      </c>
      <c r="E72" s="176">
        <f t="shared" si="12"/>
        <v>3</v>
      </c>
      <c r="F72" s="176">
        <f t="shared" si="12"/>
        <v>4</v>
      </c>
      <c r="G72" s="177">
        <f t="shared" ref="G72:H72" si="13">G40</f>
        <v>5</v>
      </c>
      <c r="H72" s="177">
        <f t="shared" si="13"/>
        <v>6</v>
      </c>
      <c r="I72" s="173"/>
    </row>
    <row r="73" spans="1:10" x14ac:dyDescent="0.35">
      <c r="A73" s="179">
        <f>'Tasks, Summary &amp; Declaration'!B70</f>
        <v>0</v>
      </c>
      <c r="B73" s="211"/>
      <c r="C73" s="212"/>
      <c r="D73" s="212"/>
      <c r="E73" s="212"/>
      <c r="F73" s="213"/>
      <c r="G73" s="157"/>
      <c r="H73" s="158"/>
      <c r="I73" s="159">
        <f>SUM(B73:H73)</f>
        <v>0</v>
      </c>
    </row>
    <row r="74" spans="1:10" x14ac:dyDescent="0.35">
      <c r="A74" s="183">
        <f>'Tasks, Summary &amp; Declaration'!B71</f>
        <v>0</v>
      </c>
      <c r="B74" s="214"/>
      <c r="C74" s="215"/>
      <c r="D74" s="215"/>
      <c r="E74" s="215"/>
      <c r="F74" s="216"/>
      <c r="G74" s="157"/>
      <c r="H74" s="158"/>
      <c r="I74" s="159">
        <f t="shared" ref="I74:I82" si="14">SUM(B74:H74)</f>
        <v>0</v>
      </c>
    </row>
    <row r="75" spans="1:10" x14ac:dyDescent="0.35">
      <c r="A75" s="183">
        <f>'Tasks, Summary &amp; Declaration'!B72</f>
        <v>0</v>
      </c>
      <c r="B75" s="214"/>
      <c r="C75" s="215"/>
      <c r="D75" s="215"/>
      <c r="E75" s="215"/>
      <c r="F75" s="216"/>
      <c r="G75" s="157"/>
      <c r="H75" s="158"/>
      <c r="I75" s="159">
        <f t="shared" si="14"/>
        <v>0</v>
      </c>
    </row>
    <row r="76" spans="1:10" x14ac:dyDescent="0.35">
      <c r="A76" s="183">
        <f>'Tasks, Summary &amp; Declaration'!B73</f>
        <v>0</v>
      </c>
      <c r="B76" s="214"/>
      <c r="C76" s="215"/>
      <c r="D76" s="215"/>
      <c r="E76" s="215"/>
      <c r="F76" s="216"/>
      <c r="G76" s="157"/>
      <c r="H76" s="158"/>
      <c r="I76" s="159">
        <f t="shared" si="14"/>
        <v>0</v>
      </c>
    </row>
    <row r="77" spans="1:10" x14ac:dyDescent="0.35">
      <c r="A77" s="183">
        <f>'Tasks, Summary &amp; Declaration'!B74</f>
        <v>0</v>
      </c>
      <c r="B77" s="214"/>
      <c r="C77" s="215"/>
      <c r="D77" s="215"/>
      <c r="E77" s="215"/>
      <c r="F77" s="216"/>
      <c r="G77" s="157"/>
      <c r="H77" s="158"/>
      <c r="I77" s="159">
        <f t="shared" si="14"/>
        <v>0</v>
      </c>
    </row>
    <row r="78" spans="1:10" x14ac:dyDescent="0.35">
      <c r="A78" s="183">
        <f>'Tasks, Summary &amp; Declaration'!B75</f>
        <v>0</v>
      </c>
      <c r="B78" s="214"/>
      <c r="C78" s="215"/>
      <c r="D78" s="215"/>
      <c r="E78" s="215"/>
      <c r="F78" s="216"/>
      <c r="G78" s="157"/>
      <c r="H78" s="158"/>
      <c r="I78" s="159">
        <f t="shared" si="14"/>
        <v>0</v>
      </c>
    </row>
    <row r="79" spans="1:10" x14ac:dyDescent="0.35">
      <c r="A79" s="183">
        <f>'Tasks, Summary &amp; Declaration'!B76</f>
        <v>0</v>
      </c>
      <c r="B79" s="214"/>
      <c r="C79" s="215"/>
      <c r="D79" s="215"/>
      <c r="E79" s="215"/>
      <c r="F79" s="216"/>
      <c r="G79" s="157"/>
      <c r="H79" s="158"/>
      <c r="I79" s="159">
        <f t="shared" si="14"/>
        <v>0</v>
      </c>
    </row>
    <row r="80" spans="1:10" x14ac:dyDescent="0.35">
      <c r="A80" s="183">
        <f>'Tasks, Summary &amp; Declaration'!B77</f>
        <v>0</v>
      </c>
      <c r="B80" s="214"/>
      <c r="C80" s="215"/>
      <c r="D80" s="215"/>
      <c r="E80" s="215"/>
      <c r="F80" s="216"/>
      <c r="G80" s="157"/>
      <c r="H80" s="158"/>
      <c r="I80" s="159">
        <f t="shared" si="14"/>
        <v>0</v>
      </c>
    </row>
    <row r="81" spans="1:10" x14ac:dyDescent="0.35">
      <c r="A81" s="183">
        <f>'Tasks, Summary &amp; Declaration'!B78</f>
        <v>0</v>
      </c>
      <c r="B81" s="214"/>
      <c r="C81" s="215"/>
      <c r="D81" s="215"/>
      <c r="E81" s="215"/>
      <c r="F81" s="216"/>
      <c r="G81" s="157"/>
      <c r="H81" s="158"/>
      <c r="I81" s="159">
        <f t="shared" si="14"/>
        <v>0</v>
      </c>
    </row>
    <row r="82" spans="1:10" ht="15" thickBot="1" x14ac:dyDescent="0.4">
      <c r="A82" s="187">
        <f>'Tasks, Summary &amp; Declaration'!B79</f>
        <v>0</v>
      </c>
      <c r="B82" s="217"/>
      <c r="C82" s="218"/>
      <c r="D82" s="218"/>
      <c r="E82" s="218"/>
      <c r="F82" s="219"/>
      <c r="G82" s="157"/>
      <c r="H82" s="158"/>
      <c r="I82" s="159">
        <f t="shared" si="14"/>
        <v>0</v>
      </c>
      <c r="J82" s="278" t="s">
        <v>139</v>
      </c>
    </row>
    <row r="83" spans="1:10"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ht="15" thickBot="1" x14ac:dyDescent="0.4">
      <c r="A84" s="170" t="s">
        <v>140</v>
      </c>
      <c r="B84" s="171">
        <f>IF(COUNTIF('Holidays Ireland'!$B$1:$L$10,'1'!B72),"HOLIDAY",IF((B83+B68+B52+B36+B20)&gt;'Tasks, Summary &amp; Declaration'!$C$9,('Tasks, Summary &amp; Declaration'!$C$9-B20-B36-'1'!B52-'1'!B68),'1'!B83))</f>
        <v>0</v>
      </c>
      <c r="C84" s="171">
        <f>IF(COUNTIF('Holidays Ireland'!$B$1:$L$10,'1'!C72),"HOLIDAY",IF((C83+C68+C52+C36+C20)&gt;'Tasks, Summary &amp; Declaration'!$C$9,('Tasks, Summary &amp; Declaration'!$C$9-C20-C36-'1'!C52-'1'!C68),'1'!C83))</f>
        <v>0</v>
      </c>
      <c r="D84" s="171">
        <f>IF(COUNTIF('Holidays Ireland'!$B$1:$L$10,'1'!D72),"HOLIDAY",IF((D83+D68+D52+D36+D20)&gt;'Tasks, Summary &amp; Declaration'!$C$9,('Tasks, Summary &amp; Declaration'!$C$9-D20-D36-'1'!D52-'1'!D68),'1'!D83))</f>
        <v>0</v>
      </c>
      <c r="E84" s="171">
        <f>IF(COUNTIF('Holidays Ireland'!$B$1:$L$10,'1'!E72),"HOLIDAY",IF((E83+E68+E52+E36+E20)&gt;'Tasks, Summary &amp; Declaration'!$C$9,('Tasks, Summary &amp; Declaration'!$C$9-E20-E36-'1'!E52-'1'!E68),'1'!E83))</f>
        <v>0</v>
      </c>
      <c r="F84" s="171">
        <f>IF(COUNTIF('Holidays Ireland'!$B$1:$L$10,'1'!F72),"HOLIDAY",IF((F83+F68+F52+F36+F20)&gt;'Tasks, Summary &amp; Declaration'!$C$9,('Tasks, Summary &amp; Declaration'!$C$9-F20-F36-'1'!F52-'1'!F68),'1'!F83))</f>
        <v>0</v>
      </c>
      <c r="G84" s="172"/>
      <c r="H84" s="172"/>
      <c r="I84" s="173">
        <f>SUM(B84:F84)</f>
        <v>0</v>
      </c>
      <c r="J84"/>
    </row>
    <row r="86" spans="1:10" x14ac:dyDescent="0.35">
      <c r="A86" s="129"/>
      <c r="B86" s="222"/>
      <c r="C86" s="222"/>
      <c r="D86" s="222"/>
      <c r="E86" s="222"/>
      <c r="F86" s="222"/>
      <c r="G86" s="222"/>
      <c r="H86" s="222"/>
      <c r="I86" s="223"/>
      <c r="J86"/>
    </row>
    <row r="87" spans="1:10" x14ac:dyDescent="0.35">
      <c r="A87" s="129"/>
      <c r="B87" s="222"/>
      <c r="C87" s="222"/>
      <c r="D87" s="222"/>
      <c r="E87" s="222"/>
      <c r="F87" s="222"/>
      <c r="G87" s="222"/>
      <c r="H87" s="222"/>
      <c r="I87" s="223"/>
      <c r="J87"/>
    </row>
    <row r="88" spans="1:10"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t="15" hidden="1" thickBot="1" x14ac:dyDescent="0.4">
      <c r="A90" s="232" t="s">
        <v>155</v>
      </c>
      <c r="B90" s="233">
        <f>I19</f>
        <v>0</v>
      </c>
      <c r="C90" s="234">
        <f>I35</f>
        <v>0</v>
      </c>
      <c r="D90" s="235">
        <f>I51</f>
        <v>0</v>
      </c>
      <c r="E90" s="236">
        <f>I67</f>
        <v>0</v>
      </c>
      <c r="F90" s="237">
        <f>I83</f>
        <v>0</v>
      </c>
      <c r="G90" s="238"/>
      <c r="H90" s="238"/>
      <c r="I90" s="239"/>
      <c r="J90" s="240"/>
    </row>
    <row r="91" spans="1:10" ht="15.5" hidden="1" thickTop="1" thickBot="1" x14ac:dyDescent="0.4">
      <c r="A91" s="170" t="s">
        <v>141</v>
      </c>
      <c r="B91" s="242">
        <f>I20</f>
        <v>0</v>
      </c>
      <c r="C91" s="243">
        <f>I36</f>
        <v>0</v>
      </c>
      <c r="D91" s="244">
        <f>I52</f>
        <v>0</v>
      </c>
      <c r="E91" s="245">
        <f>I68</f>
        <v>0</v>
      </c>
      <c r="F91" s="246">
        <f>I84</f>
        <v>0</v>
      </c>
      <c r="G91" s="427" t="s">
        <v>142</v>
      </c>
      <c r="H91" s="428"/>
      <c r="I91" s="247">
        <f>SUM(B91:F91)</f>
        <v>0</v>
      </c>
      <c r="J91" s="248"/>
    </row>
  </sheetData>
  <sheetProtection algorithmName="SHA-512" hashValue="tXM+dyapRINaweaXhHh9sRIvwoAVBdDCR/kQKbaxHR48HTSNGAt0VEAGgX1T+R9qjYJgq9wcMwyhHT3aj2aQGQ==" saltValue="Zna3QOSwq1dVFCvLD8zkTA==" spinCount="100000" sheet="1" formatRows="0" selectLockedCells="1"/>
  <mergeCells count="16">
    <mergeCell ref="A70:A71"/>
    <mergeCell ref="B70:H70"/>
    <mergeCell ref="G91:H91"/>
    <mergeCell ref="A22:A23"/>
    <mergeCell ref="B22:H22"/>
    <mergeCell ref="A38:A39"/>
    <mergeCell ref="B38:H38"/>
    <mergeCell ref="A54:A55"/>
    <mergeCell ref="B54:H54"/>
    <mergeCell ref="A6:A7"/>
    <mergeCell ref="B6:H6"/>
    <mergeCell ref="B1:D1"/>
    <mergeCell ref="E1:F1"/>
    <mergeCell ref="G1:I1"/>
    <mergeCell ref="B2:D2"/>
    <mergeCell ref="G2:I2"/>
  </mergeCells>
  <conditionalFormatting sqref="A9:A18">
    <cfRule type="notContainsBlanks" priority="4">
      <formula>LEN(TRIM(A9))&gt;0</formula>
    </cfRule>
    <cfRule type="notContainsBlanks" priority="5">
      <formula>LEN(TRIM(A9))&gt;0</formula>
    </cfRule>
  </conditionalFormatting>
  <conditionalFormatting sqref="B4">
    <cfRule type="notContainsBlanks" dxfId="264" priority="3">
      <formula>LEN(TRIM(B4))&gt;0</formula>
    </cfRule>
  </conditionalFormatting>
  <conditionalFormatting sqref="C4">
    <cfRule type="notContainsBlanks" dxfId="263" priority="2">
      <formula>LEN(TRIM(C4))&gt;0</formula>
    </cfRule>
  </conditionalFormatting>
  <conditionalFormatting sqref="D4">
    <cfRule type="notContainsBlanks" dxfId="262" priority="7">
      <formula>LEN(TRIM(D4))&gt;0</formula>
    </cfRule>
  </conditionalFormatting>
  <conditionalFormatting sqref="E4">
    <cfRule type="notContainsBlanks" dxfId="261" priority="6">
      <formula>LEN(TRIM(E4))&gt;0</formula>
    </cfRule>
  </conditionalFormatting>
  <conditionalFormatting sqref="F4">
    <cfRule type="notContainsBlanks" dxfId="260" priority="1">
      <formula>LEN(TRIM(F4))&gt;0</formula>
    </cfRule>
  </conditionalFormatting>
  <hyperlinks>
    <hyperlink ref="B4" location="'1'!B9" display="'1'!B9" xr:uid="{EDA27D77-C0BF-4E59-80B8-CCC69FA26057}"/>
    <hyperlink ref="C4" location="'1'!B25" display="'1'!B25" xr:uid="{F6305C6F-44F1-40FE-BB16-3045D210FFCD}"/>
    <hyperlink ref="D4" location="'1'!B41" display="'1'!B41" xr:uid="{A1DF845D-1454-4B6E-81AA-8FDCD1D37024}"/>
    <hyperlink ref="E4" location="'1'!B57" display="'1'!B57" xr:uid="{2327EE30-393B-4628-9A23-75663A906BCC}"/>
    <hyperlink ref="F4" location="'1'!B73" display="'1'!B73" xr:uid="{2619E0CC-2FC9-4890-9E38-256CB8190513}"/>
    <hyperlink ref="J18" location="'Tasks, Summary &amp; Declaration'!B23" display="Back to Tasks" xr:uid="{623DA9BD-9C14-4158-A287-C6CD9D932258}"/>
    <hyperlink ref="J34" location="'Tasks, Summary &amp; Declaration'!B37" display="Back to Tasks" xr:uid="{ECAF9718-905B-40D2-B508-4F834727B916}"/>
    <hyperlink ref="J50" location="'Tasks, Summary &amp; Declaration'!B51" display="Back to Tasks" xr:uid="{DA3D8CA4-6A72-4722-9619-B52EADC9B479}"/>
    <hyperlink ref="J66" location="'Tasks, Summary &amp; Declaration'!B65" display="Back to Tasks" xr:uid="{C2B9D80E-5880-4AC9-8B7B-39E7BB33FDE0}"/>
    <hyperlink ref="J82" location="'Tasks, Summary &amp; Declaration'!B79" display="Back to Tasks" xr:uid="{DFB13ECD-513E-4DCD-AFFA-A626BD4580A9}"/>
  </hyperlinks>
  <printOptions horizontalCentered="1" verticalCentered="1"/>
  <pageMargins left="0.70866141732283472" right="0.70866141732283472" top="0.74803149606299213" bottom="0.74803149606299213" header="0.31496062992125984" footer="0.31496062992125984"/>
  <pageSetup paperSize="9" scale="62" fitToHeight="0" orientation="portrait" r:id="rId1"/>
  <rowBreaks count="1" manualBreakCount="1">
    <brk id="45"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C990D-6832-406D-B6E3-B303E680E878}">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Declaration'!$B$7+(7*27)</f>
        <v>189</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189</v>
      </c>
      <c r="C8" s="150">
        <f>$G$1+1</f>
        <v>190</v>
      </c>
      <c r="D8" s="150">
        <f>$G$1+2</f>
        <v>191</v>
      </c>
      <c r="E8" s="150">
        <f>$G$1+3</f>
        <v>192</v>
      </c>
      <c r="F8" s="150">
        <f>$G$1+4</f>
        <v>193</v>
      </c>
      <c r="G8" s="151">
        <f>G1+5</f>
        <v>194</v>
      </c>
      <c r="H8" s="151">
        <f>G1+6</f>
        <v>195</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Ireland'!$B$1:$L$10,'28'!B8),"HOLIDAY",IF(B19&gt;'Tasks, Summary &amp; Declaration'!$C$9, 'Tasks, Summary &amp; Declaration'!$C$9, '28'!B19))</f>
        <v>0</v>
      </c>
      <c r="C20" s="171">
        <f>IF(COUNTIF('Holidays Ireland'!$B$1:$L$10,'28'!C8),"HOLIDAY",IF(C19&gt;'Tasks, Summary &amp; Declaration'!$C$9, 'Tasks, Summary &amp; Declaration'!$C$9, '28'!C19))</f>
        <v>0</v>
      </c>
      <c r="D20" s="171">
        <f>IF(COUNTIF('Holidays Ireland'!$B$1:$L$10,'28'!D8),"HOLIDAY",IF(D19&gt;'Tasks, Summary &amp; Declaration'!$C$9, 'Tasks, Summary &amp; Declaration'!$C$9, '28'!D19))</f>
        <v>0</v>
      </c>
      <c r="E20" s="171">
        <f>IF(COUNTIF('Holidays Ireland'!$B$1:$L$10,'28'!E8),"HOLIDAY",IF(E19&gt;'Tasks, Summary &amp; Declaration'!$C$9, 'Tasks, Summary &amp; Declaration'!$C$9, '28'!E19))</f>
        <v>0</v>
      </c>
      <c r="F20" s="171">
        <f>IF(COUNTIF('Holidays Ireland'!$B$1:$L$10,'28'!F8),"HOLIDAY",IF(F19&gt;'Tasks, Summary &amp; Declaration'!$C$9, 'Tasks, Summary &amp; Declaration'!$C$9, '28'!F19))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189</v>
      </c>
      <c r="C24" s="176">
        <f t="shared" ref="C24:H24" si="2">C8</f>
        <v>190</v>
      </c>
      <c r="D24" s="176">
        <f t="shared" si="2"/>
        <v>191</v>
      </c>
      <c r="E24" s="176">
        <f t="shared" si="2"/>
        <v>192</v>
      </c>
      <c r="F24" s="176">
        <f t="shared" si="2"/>
        <v>193</v>
      </c>
      <c r="G24" s="177">
        <f t="shared" si="2"/>
        <v>194</v>
      </c>
      <c r="H24" s="177">
        <f t="shared" si="2"/>
        <v>195</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Ireland'!$B$1:$L$10,'28'!B24),"HOLIDAY",IF(B35&gt;'Tasks, Summary &amp; Declaration'!$C$9, 'Tasks, Summary &amp; Declaration'!$C$9, '28'!B35))</f>
        <v>0</v>
      </c>
      <c r="C36" s="171">
        <f>IF(COUNTIF('Holidays Ireland'!$B$1:$L$10,'28'!C24),"HOLIDAY",IF(C35&gt;'Tasks, Summary &amp; Declaration'!$C$9, 'Tasks, Summary &amp; Declaration'!$C$9, '28'!C35))</f>
        <v>0</v>
      </c>
      <c r="D36" s="171">
        <f>IF(COUNTIF('Holidays Ireland'!$B$1:$L$10,'28'!D24),"HOLIDAY",IF(D35&gt;'Tasks, Summary &amp; Declaration'!$C$9, 'Tasks, Summary &amp; Declaration'!$C$9, '28'!D35))</f>
        <v>0</v>
      </c>
      <c r="E36" s="171">
        <f>IF(COUNTIF('Holidays Ireland'!$B$1:$L$10,'28'!E24),"HOLIDAY",IF(E35&gt;'Tasks, Summary &amp; Declaration'!$C$9, 'Tasks, Summary &amp; Declaration'!$C$9, '28'!E35))</f>
        <v>0</v>
      </c>
      <c r="F36" s="171">
        <f>IF(COUNTIF('Holidays Ireland'!$B$1:$L$10,'28'!F24),"HOLIDAY",IF(F35&gt;'Tasks, Summary &amp; Declaration'!$C$9, 'Tasks, Summary &amp; Declaration'!$C$9, '28'!F35))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189</v>
      </c>
      <c r="C40" s="176">
        <f t="shared" ref="C40:H40" si="5">C8</f>
        <v>190</v>
      </c>
      <c r="D40" s="176">
        <f t="shared" si="5"/>
        <v>191</v>
      </c>
      <c r="E40" s="176">
        <f t="shared" si="5"/>
        <v>192</v>
      </c>
      <c r="F40" s="176">
        <f t="shared" si="5"/>
        <v>193</v>
      </c>
      <c r="G40" s="177">
        <f t="shared" si="5"/>
        <v>194</v>
      </c>
      <c r="H40" s="177">
        <f t="shared" si="5"/>
        <v>195</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Ireland'!$B$1:$L$10,'28'!B40),"HOLIDAY",IF(B51&gt;'Tasks, Summary &amp; Declaration'!$C$9, 'Tasks, Summary &amp; Declaration'!$C$9, '28'!B51))</f>
        <v>0</v>
      </c>
      <c r="C52" s="171">
        <f>IF(COUNTIF('Holidays Ireland'!$B$1:$L$10,'28'!C40),"HOLIDAY",IF(C51&gt;'Tasks, Summary &amp; Declaration'!$C$9, 'Tasks, Summary &amp; Declaration'!$C$9, '28'!C51))</f>
        <v>0</v>
      </c>
      <c r="D52" s="171">
        <f>IF(COUNTIF('Holidays Ireland'!$B$1:$L$10,'28'!D40),"HOLIDAY",IF(D51&gt;'Tasks, Summary &amp; Declaration'!$C$9, 'Tasks, Summary &amp; Declaration'!$C$9, '28'!D51))</f>
        <v>0</v>
      </c>
      <c r="E52" s="171">
        <f>IF(COUNTIF('Holidays Ireland'!$B$1:$L$10,'28'!E40),"HOLIDAY",IF(E51&gt;'Tasks, Summary &amp; Declaration'!$C$9, 'Tasks, Summary &amp; Declaration'!$C$9, '28'!E51))</f>
        <v>0</v>
      </c>
      <c r="F52" s="171">
        <f>IF(COUNTIF('Holidays Ireland'!$B$1:$L$10,'28'!F40),"HOLIDAY",IF(F51&gt;'Tasks, Summary &amp; Declaration'!$C$9, 'Tasks, Summary &amp; Declaration'!$C$9, '28'!F51))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189</v>
      </c>
      <c r="C56" s="176">
        <f t="shared" ref="C56:F56" si="8">C8</f>
        <v>190</v>
      </c>
      <c r="D56" s="176">
        <f t="shared" si="8"/>
        <v>191</v>
      </c>
      <c r="E56" s="176">
        <f t="shared" si="8"/>
        <v>192</v>
      </c>
      <c r="F56" s="176">
        <f t="shared" si="8"/>
        <v>193</v>
      </c>
      <c r="G56" s="177">
        <f t="shared" ref="G56:H56" si="9">G24</f>
        <v>194</v>
      </c>
      <c r="H56" s="177">
        <f t="shared" si="9"/>
        <v>195</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Ireland'!$B$1:$L$10,'28'!B56),"HOLIDAY",IF(B67&gt;'Tasks, Summary &amp; Declaration'!$C$9, 'Tasks, Summary &amp; Declaration'!$C$9, '28'!B67))</f>
        <v>0</v>
      </c>
      <c r="C68" s="171">
        <f>IF(COUNTIF('Holidays Ireland'!$B$1:$L$10,'28'!C56),"HOLIDAY",IF(C67&gt;'Tasks, Summary &amp; Declaration'!$C$9, 'Tasks, Summary &amp; Declaration'!$C$9, '28'!C67))</f>
        <v>0</v>
      </c>
      <c r="D68" s="171">
        <f>IF(COUNTIF('Holidays Ireland'!$B$1:$L$10,'28'!D56),"HOLIDAY",IF(D67&gt;'Tasks, Summary &amp; Declaration'!$C$9, 'Tasks, Summary &amp; Declaration'!$C$9, '28'!D67))</f>
        <v>0</v>
      </c>
      <c r="E68" s="171">
        <f>IF(COUNTIF('Holidays Ireland'!$B$1:$L$10,'28'!E56),"HOLIDAY",IF(E67&gt;'Tasks, Summary &amp; Declaration'!$C$9, 'Tasks, Summary &amp; Declaration'!$C$9, '28'!E67))</f>
        <v>0</v>
      </c>
      <c r="F68" s="171">
        <f>IF(COUNTIF('Holidays Ireland'!$B$1:$L$10,'28'!F56),"HOLIDAY",IF(F67&gt;'Tasks, Summary &amp; Declaration'!$C$9, 'Tasks, Summary &amp; Declaration'!$C$9, '28'!F67))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189</v>
      </c>
      <c r="C72" s="176">
        <f t="shared" ref="C72:F72" si="12">C8</f>
        <v>190</v>
      </c>
      <c r="D72" s="176">
        <f t="shared" si="12"/>
        <v>191</v>
      </c>
      <c r="E72" s="176">
        <f t="shared" si="12"/>
        <v>192</v>
      </c>
      <c r="F72" s="176">
        <f t="shared" si="12"/>
        <v>193</v>
      </c>
      <c r="G72" s="177">
        <f t="shared" ref="G72:H72" si="13">G40</f>
        <v>194</v>
      </c>
      <c r="H72" s="177">
        <f t="shared" si="13"/>
        <v>195</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Ireland'!$B$1:$L$10,'28'!B72),"HOLIDAY",IF(B83&gt;'Tasks, Summary &amp; Declaration'!$C$9, 'Tasks, Summary &amp; Declaration'!$C$9, '28'!B83))</f>
        <v>0</v>
      </c>
      <c r="C84" s="171">
        <f>IF(COUNTIF('Holidays Ireland'!$B$1:$L$10,'28'!C72),"HOLIDAY",IF(C83&gt;'Tasks, Summary &amp; Declaration'!$C$9, 'Tasks, Summary &amp; Declaration'!$C$9, '28'!C83))</f>
        <v>0</v>
      </c>
      <c r="D84" s="171">
        <f>IF(COUNTIF('Holidays Ireland'!$B$1:$L$10,'28'!D72),"HOLIDAY",IF(D83&gt;'Tasks, Summary &amp; Declaration'!$C$9, 'Tasks, Summary &amp; Declaration'!$C$9, '28'!D83))</f>
        <v>0</v>
      </c>
      <c r="E84" s="171">
        <f>IF(COUNTIF('Holidays Ireland'!$B$1:$L$10,'28'!E72),"HOLIDAY",IF(E83&gt;'Tasks, Summary &amp; Declaration'!$C$9, 'Tasks, Summary &amp; Declaration'!$C$9, '28'!E83))</f>
        <v>0</v>
      </c>
      <c r="F84" s="171">
        <f>IF(COUNTIF('Holidays Ireland'!$B$1:$L$10,'28'!F72),"HOLIDAY",IF(F83&gt;'Tasks, Summary &amp; Declaration'!$C$9, 'Tasks, Summary &amp; Declaration'!$C$9, '28'!F83))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1I6VMvGDHMNiFPk8AtZONLXLPD8ipyslF8LYZQVFebrEr8okKQOaGAS+uk4bpFGnno92pEQEyWlhhvWSuejHlg==" saltValue="m5vEMW4dP1MKaM8Cws7ySQ=="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129" priority="3">
      <formula>LEN(TRIM(B4))&gt;0</formula>
    </cfRule>
  </conditionalFormatting>
  <conditionalFormatting sqref="C4">
    <cfRule type="notContainsBlanks" dxfId="128" priority="2">
      <formula>LEN(TRIM(C4))&gt;0</formula>
    </cfRule>
  </conditionalFormatting>
  <conditionalFormatting sqref="D4">
    <cfRule type="notContainsBlanks" dxfId="127" priority="7">
      <formula>LEN(TRIM(D4))&gt;0</formula>
    </cfRule>
  </conditionalFormatting>
  <conditionalFormatting sqref="E4">
    <cfRule type="notContainsBlanks" dxfId="126" priority="6">
      <formula>LEN(TRIM(E4))&gt;0</formula>
    </cfRule>
  </conditionalFormatting>
  <conditionalFormatting sqref="F4">
    <cfRule type="notContainsBlanks" dxfId="125" priority="1">
      <formula>LEN(TRIM(F4))&gt;0</formula>
    </cfRule>
  </conditionalFormatting>
  <hyperlinks>
    <hyperlink ref="B4" location="'1'!B9" display="'1'!B9" xr:uid="{36CB8557-6299-497E-B10A-BA342A68B775}"/>
    <hyperlink ref="C4" location="'1'!B25" display="'1'!B25" xr:uid="{C67D7BE0-F6D6-4808-8C00-457502D43284}"/>
    <hyperlink ref="D4" location="'1'!B41" display="'1'!B41" xr:uid="{97C5A43C-5743-40C7-85A3-1DD1A7F57797}"/>
    <hyperlink ref="E4" location="'1'!B57" display="'1'!B57" xr:uid="{20291570-6B77-4C13-B3C6-95D45D23EE07}"/>
    <hyperlink ref="F4" location="'1'!B73" display="'1'!B73" xr:uid="{9BC5721E-0EFB-44E1-A3AA-24ABC08C3BB3}"/>
    <hyperlink ref="J18" location="'Tasks, Summary &amp; Declaration'!B23" display="Back to Tasks" xr:uid="{F3F9E073-799E-4CEA-9244-BF19C7E4991F}"/>
    <hyperlink ref="J34" location="'Tasks, Summary &amp; Declaration'!B37" display="Back to Tasks" xr:uid="{532D6958-6C15-47AB-9EC9-210BBC034790}"/>
    <hyperlink ref="J50" location="'Tasks, Summary &amp; Declaration'!B51" display="Back to Tasks" xr:uid="{938F1A40-0EC3-43D2-990A-F889D9148AFC}"/>
    <hyperlink ref="J66" location="'Tasks, Summary &amp; Declaration'!B65" display="Back to Tasks" xr:uid="{3C8F4E4D-BE2E-4742-83EA-131DB89970B1}"/>
    <hyperlink ref="J82" location="'Tasks, Summary &amp; Declaration'!B79" display="Back to Tasks" xr:uid="{D2671E3C-6C93-4AF6-A743-FF39D985199D}"/>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BE737-B37A-450A-88C7-4AF232B60A0E}">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Declaration'!$B$7+(7*28)</f>
        <v>196</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196</v>
      </c>
      <c r="C8" s="150">
        <f>$G$1+1</f>
        <v>197</v>
      </c>
      <c r="D8" s="150">
        <f>$G$1+2</f>
        <v>198</v>
      </c>
      <c r="E8" s="150">
        <f>$G$1+3</f>
        <v>199</v>
      </c>
      <c r="F8" s="150">
        <f>$G$1+4</f>
        <v>200</v>
      </c>
      <c r="G8" s="151">
        <f>G1+5</f>
        <v>201</v>
      </c>
      <c r="H8" s="151">
        <f>G1+6</f>
        <v>202</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Ireland'!$B$1:$L$10,'29'!B8),"HOLIDAY",IF(B19&gt;'Tasks, Summary &amp; Declaration'!$C$9, 'Tasks, Summary &amp; Declaration'!$C$9, '29'!B19))</f>
        <v>0</v>
      </c>
      <c r="C20" s="171">
        <f>IF(COUNTIF('Holidays Ireland'!$B$1:$L$10,'29'!C8),"HOLIDAY",IF(C19&gt;'Tasks, Summary &amp; Declaration'!$C$9, 'Tasks, Summary &amp; Declaration'!$C$9, '29'!C19))</f>
        <v>0</v>
      </c>
      <c r="D20" s="171">
        <f>IF(COUNTIF('Holidays Ireland'!$B$1:$L$10,'29'!D8),"HOLIDAY",IF(D19&gt;'Tasks, Summary &amp; Declaration'!$C$9, 'Tasks, Summary &amp; Declaration'!$C$9, '29'!D19))</f>
        <v>0</v>
      </c>
      <c r="E20" s="171">
        <f>IF(COUNTIF('Holidays Ireland'!$B$1:$L$10,'29'!E8),"HOLIDAY",IF(E19&gt;'Tasks, Summary &amp; Declaration'!$C$9, 'Tasks, Summary &amp; Declaration'!$C$9, '29'!E19))</f>
        <v>0</v>
      </c>
      <c r="F20" s="171">
        <f>IF(COUNTIF('Holidays Ireland'!$B$1:$L$10,'29'!F8),"HOLIDAY",IF(F19&gt;'Tasks, Summary &amp; Declaration'!$C$9, 'Tasks, Summary &amp; Declaration'!$C$9, '29'!F19))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196</v>
      </c>
      <c r="C24" s="176">
        <f t="shared" ref="C24:H24" si="2">C8</f>
        <v>197</v>
      </c>
      <c r="D24" s="176">
        <f t="shared" si="2"/>
        <v>198</v>
      </c>
      <c r="E24" s="176">
        <f t="shared" si="2"/>
        <v>199</v>
      </c>
      <c r="F24" s="176">
        <f t="shared" si="2"/>
        <v>200</v>
      </c>
      <c r="G24" s="177">
        <f t="shared" si="2"/>
        <v>201</v>
      </c>
      <c r="H24" s="177">
        <f t="shared" si="2"/>
        <v>202</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Ireland'!$B$1:$L$10,'29'!B24),"HOLIDAY",IF(B35&gt;'Tasks, Summary &amp; Declaration'!$C$9, 'Tasks, Summary &amp; Declaration'!$C$9, '29'!B35))</f>
        <v>0</v>
      </c>
      <c r="C36" s="171">
        <f>IF(COUNTIF('Holidays Ireland'!$B$1:$L$10,'29'!C24),"HOLIDAY",IF(C35&gt;'Tasks, Summary &amp; Declaration'!$C$9, 'Tasks, Summary &amp; Declaration'!$C$9, '29'!C35))</f>
        <v>0</v>
      </c>
      <c r="D36" s="171">
        <f>IF(COUNTIF('Holidays Ireland'!$B$1:$L$10,'29'!D24),"HOLIDAY",IF(D35&gt;'Tasks, Summary &amp; Declaration'!$C$9, 'Tasks, Summary &amp; Declaration'!$C$9, '29'!D35))</f>
        <v>0</v>
      </c>
      <c r="E36" s="171">
        <f>IF(COUNTIF('Holidays Ireland'!$B$1:$L$10,'29'!E24),"HOLIDAY",IF(E35&gt;'Tasks, Summary &amp; Declaration'!$C$9, 'Tasks, Summary &amp; Declaration'!$C$9, '29'!E35))</f>
        <v>0</v>
      </c>
      <c r="F36" s="171">
        <f>IF(COUNTIF('Holidays Ireland'!$B$1:$L$10,'29'!F24),"HOLIDAY",IF(F35&gt;'Tasks, Summary &amp; Declaration'!$C$9, 'Tasks, Summary &amp; Declaration'!$C$9, '29'!F35))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196</v>
      </c>
      <c r="C40" s="176">
        <f t="shared" ref="C40:H40" si="5">C8</f>
        <v>197</v>
      </c>
      <c r="D40" s="176">
        <f t="shared" si="5"/>
        <v>198</v>
      </c>
      <c r="E40" s="176">
        <f t="shared" si="5"/>
        <v>199</v>
      </c>
      <c r="F40" s="176">
        <f t="shared" si="5"/>
        <v>200</v>
      </c>
      <c r="G40" s="177">
        <f t="shared" si="5"/>
        <v>201</v>
      </c>
      <c r="H40" s="177">
        <f t="shared" si="5"/>
        <v>202</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Ireland'!$B$1:$L$10,'29'!B40),"HOLIDAY",IF(B51&gt;'Tasks, Summary &amp; Declaration'!$C$9, 'Tasks, Summary &amp; Declaration'!$C$9, '29'!B51))</f>
        <v>0</v>
      </c>
      <c r="C52" s="171">
        <f>IF(COUNTIF('Holidays Ireland'!$B$1:$L$10,'29'!C40),"HOLIDAY",IF(C51&gt;'Tasks, Summary &amp; Declaration'!$C$9, 'Tasks, Summary &amp; Declaration'!$C$9, '29'!C51))</f>
        <v>0</v>
      </c>
      <c r="D52" s="171">
        <f>IF(COUNTIF('Holidays Ireland'!$B$1:$L$10,'29'!D40),"HOLIDAY",IF(D51&gt;'Tasks, Summary &amp; Declaration'!$C$9, 'Tasks, Summary &amp; Declaration'!$C$9, '29'!D51))</f>
        <v>0</v>
      </c>
      <c r="E52" s="171">
        <f>IF(COUNTIF('Holidays Ireland'!$B$1:$L$10,'29'!E40),"HOLIDAY",IF(E51&gt;'Tasks, Summary &amp; Declaration'!$C$9, 'Tasks, Summary &amp; Declaration'!$C$9, '29'!E51))</f>
        <v>0</v>
      </c>
      <c r="F52" s="171">
        <f>IF(COUNTIF('Holidays Ireland'!$B$1:$L$10,'29'!F40),"HOLIDAY",IF(F51&gt;'Tasks, Summary &amp; Declaration'!$C$9, 'Tasks, Summary &amp; Declaration'!$C$9, '29'!F51))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196</v>
      </c>
      <c r="C56" s="176">
        <f t="shared" ref="C56:F56" si="8">C8</f>
        <v>197</v>
      </c>
      <c r="D56" s="176">
        <f t="shared" si="8"/>
        <v>198</v>
      </c>
      <c r="E56" s="176">
        <f t="shared" si="8"/>
        <v>199</v>
      </c>
      <c r="F56" s="176">
        <f t="shared" si="8"/>
        <v>200</v>
      </c>
      <c r="G56" s="177">
        <f t="shared" ref="G56:H56" si="9">G24</f>
        <v>201</v>
      </c>
      <c r="H56" s="177">
        <f t="shared" si="9"/>
        <v>202</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Ireland'!$B$1:$L$10,'29'!B56),"HOLIDAY",IF(B67&gt;'Tasks, Summary &amp; Declaration'!$C$9, 'Tasks, Summary &amp; Declaration'!$C$9, '29'!B67))</f>
        <v>0</v>
      </c>
      <c r="C68" s="171">
        <f>IF(COUNTIF('Holidays Ireland'!$B$1:$L$10,'29'!C56),"HOLIDAY",IF(C67&gt;'Tasks, Summary &amp; Declaration'!$C$9, 'Tasks, Summary &amp; Declaration'!$C$9, '29'!C67))</f>
        <v>0</v>
      </c>
      <c r="D68" s="171">
        <f>IF(COUNTIF('Holidays Ireland'!$B$1:$L$10,'29'!D56),"HOLIDAY",IF(D67&gt;'Tasks, Summary &amp; Declaration'!$C$9, 'Tasks, Summary &amp; Declaration'!$C$9, '29'!D67))</f>
        <v>0</v>
      </c>
      <c r="E68" s="171">
        <f>IF(COUNTIF('Holidays Ireland'!$B$1:$L$10,'29'!E56),"HOLIDAY",IF(E67&gt;'Tasks, Summary &amp; Declaration'!$C$9, 'Tasks, Summary &amp; Declaration'!$C$9, '29'!E67))</f>
        <v>0</v>
      </c>
      <c r="F68" s="171">
        <f>IF(COUNTIF('Holidays Ireland'!$B$1:$L$10,'29'!F56),"HOLIDAY",IF(F67&gt;'Tasks, Summary &amp; Declaration'!$C$9, 'Tasks, Summary &amp; Declaration'!$C$9, '29'!F67))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196</v>
      </c>
      <c r="C72" s="176">
        <f t="shared" ref="C72:F72" si="12">C8</f>
        <v>197</v>
      </c>
      <c r="D72" s="176">
        <f t="shared" si="12"/>
        <v>198</v>
      </c>
      <c r="E72" s="176">
        <f t="shared" si="12"/>
        <v>199</v>
      </c>
      <c r="F72" s="176">
        <f t="shared" si="12"/>
        <v>200</v>
      </c>
      <c r="G72" s="177">
        <f t="shared" ref="G72:H72" si="13">G40</f>
        <v>201</v>
      </c>
      <c r="H72" s="177">
        <f t="shared" si="13"/>
        <v>202</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Ireland'!$B$1:$L$10,'29'!B72),"HOLIDAY",IF(B83&gt;'Tasks, Summary &amp; Declaration'!$C$9, 'Tasks, Summary &amp; Declaration'!$C$9, '29'!B83))</f>
        <v>0</v>
      </c>
      <c r="C84" s="171">
        <f>IF(COUNTIF('Holidays Ireland'!$B$1:$L$10,'29'!C72),"HOLIDAY",IF(C83&gt;'Tasks, Summary &amp; Declaration'!$C$9, 'Tasks, Summary &amp; Declaration'!$C$9, '29'!C83))</f>
        <v>0</v>
      </c>
      <c r="D84" s="171">
        <f>IF(COUNTIF('Holidays Ireland'!$B$1:$L$10,'29'!D72),"HOLIDAY",IF(D83&gt;'Tasks, Summary &amp; Declaration'!$C$9, 'Tasks, Summary &amp; Declaration'!$C$9, '29'!D83))</f>
        <v>0</v>
      </c>
      <c r="E84" s="171">
        <f>IF(COUNTIF('Holidays Ireland'!$B$1:$L$10,'29'!E72),"HOLIDAY",IF(E83&gt;'Tasks, Summary &amp; Declaration'!$C$9, 'Tasks, Summary &amp; Declaration'!$C$9, '29'!E83))</f>
        <v>0</v>
      </c>
      <c r="F84" s="171">
        <f>IF(COUNTIF('Holidays Ireland'!$B$1:$L$10,'29'!F72),"HOLIDAY",IF(F83&gt;'Tasks, Summary &amp; Declaration'!$C$9, 'Tasks, Summary &amp; Declaration'!$C$9, '29'!F83))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Lvko9fXLyNenomGgF1UWFoM25SNFkeji2aI3SB6ZfRt7DUC7fUeHmaDiIU3Q1HR0RUXYj1H6o5QGWZjehivZGA==" saltValue="Rbv56x4Ux6Yl4YV7gEkfEw=="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124" priority="3">
      <formula>LEN(TRIM(B4))&gt;0</formula>
    </cfRule>
  </conditionalFormatting>
  <conditionalFormatting sqref="C4">
    <cfRule type="notContainsBlanks" dxfId="123" priority="2">
      <formula>LEN(TRIM(C4))&gt;0</formula>
    </cfRule>
  </conditionalFormatting>
  <conditionalFormatting sqref="D4">
    <cfRule type="notContainsBlanks" dxfId="122" priority="7">
      <formula>LEN(TRIM(D4))&gt;0</formula>
    </cfRule>
  </conditionalFormatting>
  <conditionalFormatting sqref="E4">
    <cfRule type="notContainsBlanks" dxfId="121" priority="6">
      <formula>LEN(TRIM(E4))&gt;0</formula>
    </cfRule>
  </conditionalFormatting>
  <conditionalFormatting sqref="F4">
    <cfRule type="notContainsBlanks" dxfId="120" priority="1">
      <formula>LEN(TRIM(F4))&gt;0</formula>
    </cfRule>
  </conditionalFormatting>
  <hyperlinks>
    <hyperlink ref="B4" location="'1'!B9" display="'1'!B9" xr:uid="{8E5F3616-C903-48BE-9938-18441EEB77C0}"/>
    <hyperlink ref="C4" location="'1'!B25" display="'1'!B25" xr:uid="{74A7CB8A-72C6-409C-BA0D-FE90E56FEDEF}"/>
    <hyperlink ref="D4" location="'1'!B41" display="'1'!B41" xr:uid="{F68B6D54-A9FC-42F5-BAF7-98931C0C266C}"/>
    <hyperlink ref="E4" location="'1'!B57" display="'1'!B57" xr:uid="{20D23894-301D-407A-BD49-1026FF1970EE}"/>
    <hyperlink ref="F4" location="'1'!B73" display="'1'!B73" xr:uid="{BB8A968B-D96D-4C79-90DD-73E7CA6ABB0E}"/>
    <hyperlink ref="J18" location="'Tasks, Summary &amp; Declaration'!B23" display="Back to Tasks" xr:uid="{CA28FEC8-B522-46FC-B923-A1F95BDAE888}"/>
    <hyperlink ref="J34" location="'Tasks, Summary &amp; Declaration'!B37" display="Back to Tasks" xr:uid="{860631D8-D64C-463E-9967-D7ADBBAC83DD}"/>
    <hyperlink ref="J50" location="'Tasks, Summary &amp; Declaration'!B51" display="Back to Tasks" xr:uid="{EE7424BF-6D20-4A78-A5B3-9EDCBB66F6C4}"/>
    <hyperlink ref="J66" location="'Tasks, Summary &amp; Declaration'!B65" display="Back to Tasks" xr:uid="{9A0B9603-305A-4B86-8BF1-D079BABD26D8}"/>
    <hyperlink ref="J82" location="'Tasks, Summary &amp; Declaration'!B79" display="Back to Tasks" xr:uid="{AA79C239-0D60-48A6-A82F-F31CA46A2419}"/>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7F294-FD62-45D3-A12F-6AB2E7729F4C}">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Declaration'!$B$7+(7*29)</f>
        <v>203</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203</v>
      </c>
      <c r="C8" s="150">
        <f>$G$1+1</f>
        <v>204</v>
      </c>
      <c r="D8" s="150">
        <f>$G$1+2</f>
        <v>205</v>
      </c>
      <c r="E8" s="150">
        <f>$G$1+3</f>
        <v>206</v>
      </c>
      <c r="F8" s="150">
        <f>$G$1+4</f>
        <v>207</v>
      </c>
      <c r="G8" s="151">
        <f>G1+5</f>
        <v>208</v>
      </c>
      <c r="H8" s="151">
        <f>G1+6</f>
        <v>209</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Ireland'!$B$1:$L$10,'30'!B8),"HOLIDAY",IF(B19&gt;'Tasks, Summary &amp; Declaration'!$C$9, 'Tasks, Summary &amp; Declaration'!$C$9, '30'!B19))</f>
        <v>0</v>
      </c>
      <c r="C20" s="171">
        <f>IF(COUNTIF('Holidays Ireland'!$B$1:$L$10,'30'!C8),"HOLIDAY",IF(C19&gt;'Tasks, Summary &amp; Declaration'!$C$9, 'Tasks, Summary &amp; Declaration'!$C$9, '30'!C19))</f>
        <v>0</v>
      </c>
      <c r="D20" s="171">
        <f>IF(COUNTIF('Holidays Ireland'!$B$1:$L$10,'30'!D8),"HOLIDAY",IF(D19&gt;'Tasks, Summary &amp; Declaration'!$C$9, 'Tasks, Summary &amp; Declaration'!$C$9, '30'!D19))</f>
        <v>0</v>
      </c>
      <c r="E20" s="171">
        <f>IF(COUNTIF('Holidays Ireland'!$B$1:$L$10,'30'!E8),"HOLIDAY",IF(E19&gt;'Tasks, Summary &amp; Declaration'!$C$9, 'Tasks, Summary &amp; Declaration'!$C$9, '30'!E19))</f>
        <v>0</v>
      </c>
      <c r="F20" s="171">
        <f>IF(COUNTIF('Holidays Ireland'!$B$1:$L$10,'30'!F8),"HOLIDAY",IF(F19&gt;'Tasks, Summary &amp; Declaration'!$C$9, 'Tasks, Summary &amp; Declaration'!$C$9, '30'!F19))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203</v>
      </c>
      <c r="C24" s="176">
        <f t="shared" ref="C24:H24" si="2">C8</f>
        <v>204</v>
      </c>
      <c r="D24" s="176">
        <f t="shared" si="2"/>
        <v>205</v>
      </c>
      <c r="E24" s="176">
        <f t="shared" si="2"/>
        <v>206</v>
      </c>
      <c r="F24" s="176">
        <f t="shared" si="2"/>
        <v>207</v>
      </c>
      <c r="G24" s="177">
        <f t="shared" si="2"/>
        <v>208</v>
      </c>
      <c r="H24" s="177">
        <f t="shared" si="2"/>
        <v>209</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Ireland'!$B$1:$L$10,'30'!B24),"HOLIDAY",IF(B35&gt;'Tasks, Summary &amp; Declaration'!$C$9, 'Tasks, Summary &amp; Declaration'!$C$9, '30'!B35))</f>
        <v>0</v>
      </c>
      <c r="C36" s="171">
        <f>IF(COUNTIF('Holidays Ireland'!$B$1:$L$10,'30'!C24),"HOLIDAY",IF(C35&gt;'Tasks, Summary &amp; Declaration'!$C$9, 'Tasks, Summary &amp; Declaration'!$C$9, '30'!C35))</f>
        <v>0</v>
      </c>
      <c r="D36" s="171">
        <f>IF(COUNTIF('Holidays Ireland'!$B$1:$L$10,'30'!D24),"HOLIDAY",IF(D35&gt;'Tasks, Summary &amp; Declaration'!$C$9, 'Tasks, Summary &amp; Declaration'!$C$9, '30'!D35))</f>
        <v>0</v>
      </c>
      <c r="E36" s="171">
        <f>IF(COUNTIF('Holidays Ireland'!$B$1:$L$10,'30'!E24),"HOLIDAY",IF(E35&gt;'Tasks, Summary &amp; Declaration'!$C$9, 'Tasks, Summary &amp; Declaration'!$C$9, '30'!E35))</f>
        <v>0</v>
      </c>
      <c r="F36" s="171">
        <f>IF(COUNTIF('Holidays Ireland'!$B$1:$L$10,'30'!F24),"HOLIDAY",IF(F35&gt;'Tasks, Summary &amp; Declaration'!$C$9, 'Tasks, Summary &amp; Declaration'!$C$9, '30'!F35))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203</v>
      </c>
      <c r="C40" s="176">
        <f t="shared" ref="C40:H40" si="5">C8</f>
        <v>204</v>
      </c>
      <c r="D40" s="176">
        <f t="shared" si="5"/>
        <v>205</v>
      </c>
      <c r="E40" s="176">
        <f t="shared" si="5"/>
        <v>206</v>
      </c>
      <c r="F40" s="176">
        <f t="shared" si="5"/>
        <v>207</v>
      </c>
      <c r="G40" s="177">
        <f t="shared" si="5"/>
        <v>208</v>
      </c>
      <c r="H40" s="177">
        <f t="shared" si="5"/>
        <v>209</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Ireland'!$B$1:$L$10,'30'!B40),"HOLIDAY",IF(B51&gt;'Tasks, Summary &amp; Declaration'!$C$9, 'Tasks, Summary &amp; Declaration'!$C$9, '30'!B51))</f>
        <v>0</v>
      </c>
      <c r="C52" s="171">
        <f>IF(COUNTIF('Holidays Ireland'!$B$1:$L$10,'30'!C40),"HOLIDAY",IF(C51&gt;'Tasks, Summary &amp; Declaration'!$C$9, 'Tasks, Summary &amp; Declaration'!$C$9, '30'!C51))</f>
        <v>0</v>
      </c>
      <c r="D52" s="171">
        <f>IF(COUNTIF('Holidays Ireland'!$B$1:$L$10,'30'!D40),"HOLIDAY",IF(D51&gt;'Tasks, Summary &amp; Declaration'!$C$9, 'Tasks, Summary &amp; Declaration'!$C$9, '30'!D51))</f>
        <v>0</v>
      </c>
      <c r="E52" s="171">
        <f>IF(COUNTIF('Holidays Ireland'!$B$1:$L$10,'30'!E40),"HOLIDAY",IF(E51&gt;'Tasks, Summary &amp; Declaration'!$C$9, 'Tasks, Summary &amp; Declaration'!$C$9, '30'!E51))</f>
        <v>0</v>
      </c>
      <c r="F52" s="171">
        <f>IF(COUNTIF('Holidays Ireland'!$B$1:$L$10,'30'!F40),"HOLIDAY",IF(F51&gt;'Tasks, Summary &amp; Declaration'!$C$9, 'Tasks, Summary &amp; Declaration'!$C$9, '30'!F51))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203</v>
      </c>
      <c r="C56" s="176">
        <f t="shared" ref="C56:F56" si="8">C8</f>
        <v>204</v>
      </c>
      <c r="D56" s="176">
        <f t="shared" si="8"/>
        <v>205</v>
      </c>
      <c r="E56" s="176">
        <f t="shared" si="8"/>
        <v>206</v>
      </c>
      <c r="F56" s="176">
        <f t="shared" si="8"/>
        <v>207</v>
      </c>
      <c r="G56" s="177">
        <f t="shared" ref="G56:H56" si="9">G24</f>
        <v>208</v>
      </c>
      <c r="H56" s="177">
        <f t="shared" si="9"/>
        <v>209</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Ireland'!$B$1:$L$10,'30'!B56),"HOLIDAY",IF(B67&gt;'Tasks, Summary &amp; Declaration'!$C$9, 'Tasks, Summary &amp; Declaration'!$C$9, '30'!B67))</f>
        <v>0</v>
      </c>
      <c r="C68" s="171">
        <f>IF(COUNTIF('Holidays Ireland'!$B$1:$L$10,'30'!C56),"HOLIDAY",IF(C67&gt;'Tasks, Summary &amp; Declaration'!$C$9, 'Tasks, Summary &amp; Declaration'!$C$9, '30'!C67))</f>
        <v>0</v>
      </c>
      <c r="D68" s="171">
        <f>IF(COUNTIF('Holidays Ireland'!$B$1:$L$10,'30'!D56),"HOLIDAY",IF(D67&gt;'Tasks, Summary &amp; Declaration'!$C$9, 'Tasks, Summary &amp; Declaration'!$C$9, '30'!D67))</f>
        <v>0</v>
      </c>
      <c r="E68" s="171">
        <f>IF(COUNTIF('Holidays Ireland'!$B$1:$L$10,'30'!E56),"HOLIDAY",IF(E67&gt;'Tasks, Summary &amp; Declaration'!$C$9, 'Tasks, Summary &amp; Declaration'!$C$9, '30'!E67))</f>
        <v>0</v>
      </c>
      <c r="F68" s="171">
        <f>IF(COUNTIF('Holidays Ireland'!$B$1:$L$10,'30'!F56),"HOLIDAY",IF(F67&gt;'Tasks, Summary &amp; Declaration'!$C$9, 'Tasks, Summary &amp; Declaration'!$C$9, '30'!F67))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203</v>
      </c>
      <c r="C72" s="176">
        <f t="shared" ref="C72:F72" si="12">C8</f>
        <v>204</v>
      </c>
      <c r="D72" s="176">
        <f t="shared" si="12"/>
        <v>205</v>
      </c>
      <c r="E72" s="176">
        <f t="shared" si="12"/>
        <v>206</v>
      </c>
      <c r="F72" s="176">
        <f t="shared" si="12"/>
        <v>207</v>
      </c>
      <c r="G72" s="177">
        <f t="shared" ref="G72:H72" si="13">G40</f>
        <v>208</v>
      </c>
      <c r="H72" s="177">
        <f t="shared" si="13"/>
        <v>209</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Ireland'!$B$1:$L$10,'30'!B72),"HOLIDAY",IF(B83&gt;'Tasks, Summary &amp; Declaration'!$C$9, 'Tasks, Summary &amp; Declaration'!$C$9, '30'!B83))</f>
        <v>0</v>
      </c>
      <c r="C84" s="171">
        <f>IF(COUNTIF('Holidays Ireland'!$B$1:$L$10,'30'!C72),"HOLIDAY",IF(C83&gt;'Tasks, Summary &amp; Declaration'!$C$9, 'Tasks, Summary &amp; Declaration'!$C$9, '30'!C83))</f>
        <v>0</v>
      </c>
      <c r="D84" s="171">
        <f>IF(COUNTIF('Holidays Ireland'!$B$1:$L$10,'30'!D72),"HOLIDAY",IF(D83&gt;'Tasks, Summary &amp; Declaration'!$C$9, 'Tasks, Summary &amp; Declaration'!$C$9, '30'!D83))</f>
        <v>0</v>
      </c>
      <c r="E84" s="171">
        <f>IF(COUNTIF('Holidays Ireland'!$B$1:$L$10,'30'!E72),"HOLIDAY",IF(E83&gt;'Tasks, Summary &amp; Declaration'!$C$9, 'Tasks, Summary &amp; Declaration'!$C$9, '30'!E83))</f>
        <v>0</v>
      </c>
      <c r="F84" s="171">
        <f>IF(COUNTIF('Holidays Ireland'!$B$1:$L$10,'30'!F72),"HOLIDAY",IF(F83&gt;'Tasks, Summary &amp; Declaration'!$C$9, 'Tasks, Summary &amp; Declaration'!$C$9, '30'!F83))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B5RvDKAY8z6j0IDCCzbJQKC19WTk8IcnNKpkm1Jj914uA3RHshsDvLf9WK/wmyEYmJutnTmpUkSVZ/U+dXOvqA==" saltValue="RqDaVj0q5fEgKMalYLffng=="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119" priority="3">
      <formula>LEN(TRIM(B4))&gt;0</formula>
    </cfRule>
  </conditionalFormatting>
  <conditionalFormatting sqref="C4">
    <cfRule type="notContainsBlanks" dxfId="118" priority="2">
      <formula>LEN(TRIM(C4))&gt;0</formula>
    </cfRule>
  </conditionalFormatting>
  <conditionalFormatting sqref="D4">
    <cfRule type="notContainsBlanks" dxfId="117" priority="7">
      <formula>LEN(TRIM(D4))&gt;0</formula>
    </cfRule>
  </conditionalFormatting>
  <conditionalFormatting sqref="E4">
    <cfRule type="notContainsBlanks" dxfId="116" priority="6">
      <formula>LEN(TRIM(E4))&gt;0</formula>
    </cfRule>
  </conditionalFormatting>
  <conditionalFormatting sqref="F4">
    <cfRule type="notContainsBlanks" dxfId="115" priority="1">
      <formula>LEN(TRIM(F4))&gt;0</formula>
    </cfRule>
  </conditionalFormatting>
  <hyperlinks>
    <hyperlink ref="B4" location="'1'!B9" display="'1'!B9" xr:uid="{F753CCFA-39C8-44AE-884F-470734EC36F3}"/>
    <hyperlink ref="C4" location="'1'!B25" display="'1'!B25" xr:uid="{1DF5EA79-979C-48F0-8F9B-79FE64BECFD8}"/>
    <hyperlink ref="D4" location="'1'!B41" display="'1'!B41" xr:uid="{D366EAD8-73B8-47F4-A443-FA7CFAAAB191}"/>
    <hyperlink ref="E4" location="'1'!B57" display="'1'!B57" xr:uid="{4A489EC7-8AB0-4763-98D0-D48FA348278B}"/>
    <hyperlink ref="F4" location="'1'!B73" display="'1'!B73" xr:uid="{E637B922-21B5-4F59-A5E1-0C0AB2F9D32D}"/>
    <hyperlink ref="J18" location="'Tasks, Summary &amp; Declaration'!B23" display="Back to Tasks" xr:uid="{6272FCD0-FA5E-4543-BD92-308B8B4657D0}"/>
    <hyperlink ref="J34" location="'Tasks, Summary &amp; Declaration'!B37" display="Back to Tasks" xr:uid="{0CA7456E-0367-4F83-9CBE-8626BB86FAF2}"/>
    <hyperlink ref="J50" location="'Tasks, Summary &amp; Declaration'!B51" display="Back to Tasks" xr:uid="{BD99DFFF-CD8A-46C0-AD73-95DF4AE203EC}"/>
    <hyperlink ref="J66" location="'Tasks, Summary &amp; Declaration'!B65" display="Back to Tasks" xr:uid="{E57A49C0-D8D1-4FD0-83C7-FCB14E5E89F6}"/>
    <hyperlink ref="J82" location="'Tasks, Summary &amp; Declaration'!B79" display="Back to Tasks" xr:uid="{DB44C7AF-69BB-4702-B8F4-75F9518B04AC}"/>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F818F-0D29-40EE-8904-47C7AA1F2375}">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Declaration'!$B$7+(7*30)</f>
        <v>210</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210</v>
      </c>
      <c r="C8" s="150">
        <f>$G$1+1</f>
        <v>211</v>
      </c>
      <c r="D8" s="150">
        <f>$G$1+2</f>
        <v>212</v>
      </c>
      <c r="E8" s="150">
        <f>$G$1+3</f>
        <v>213</v>
      </c>
      <c r="F8" s="150">
        <f>$G$1+4</f>
        <v>214</v>
      </c>
      <c r="G8" s="151">
        <f>G1+5</f>
        <v>215</v>
      </c>
      <c r="H8" s="151">
        <f>G1+6</f>
        <v>216</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Ireland'!$B$1:$L$10,'31'!B8),"HOLIDAY",IF(B19&gt;'Tasks, Summary &amp; Declaration'!$C$9, 'Tasks, Summary &amp; Declaration'!$C$9, '31'!B19))</f>
        <v>0</v>
      </c>
      <c r="C20" s="171">
        <f>IF(COUNTIF('Holidays Ireland'!$B$1:$L$10,'31'!C8),"HOLIDAY",IF(C19&gt;'Tasks, Summary &amp; Declaration'!$C$9, 'Tasks, Summary &amp; Declaration'!$C$9, '31'!C19))</f>
        <v>0</v>
      </c>
      <c r="D20" s="171">
        <f>IF(COUNTIF('Holidays Ireland'!$B$1:$L$10,'31'!D8),"HOLIDAY",IF(D19&gt;'Tasks, Summary &amp; Declaration'!$C$9, 'Tasks, Summary &amp; Declaration'!$C$9, '31'!D19))</f>
        <v>0</v>
      </c>
      <c r="E20" s="171">
        <f>IF(COUNTIF('Holidays Ireland'!$B$1:$L$10,'31'!E8),"HOLIDAY",IF(E19&gt;'Tasks, Summary &amp; Declaration'!$C$9, 'Tasks, Summary &amp; Declaration'!$C$9, '31'!E19))</f>
        <v>0</v>
      </c>
      <c r="F20" s="171">
        <f>IF(COUNTIF('Holidays Ireland'!$B$1:$L$10,'31'!F8),"HOLIDAY",IF(F19&gt;'Tasks, Summary &amp; Declaration'!$C$9, 'Tasks, Summary &amp; Declaration'!$C$9, '31'!F19))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210</v>
      </c>
      <c r="C24" s="176">
        <f t="shared" ref="C24:H24" si="2">C8</f>
        <v>211</v>
      </c>
      <c r="D24" s="176">
        <f t="shared" si="2"/>
        <v>212</v>
      </c>
      <c r="E24" s="176">
        <f t="shared" si="2"/>
        <v>213</v>
      </c>
      <c r="F24" s="176">
        <f t="shared" si="2"/>
        <v>214</v>
      </c>
      <c r="G24" s="177">
        <f t="shared" si="2"/>
        <v>215</v>
      </c>
      <c r="H24" s="177">
        <f t="shared" si="2"/>
        <v>216</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Ireland'!$B$1:$L$10,'31'!B24),"HOLIDAY",IF(B35&gt;'Tasks, Summary &amp; Declaration'!$C$9, 'Tasks, Summary &amp; Declaration'!$C$9, '31'!B35))</f>
        <v>0</v>
      </c>
      <c r="C36" s="171">
        <f>IF(COUNTIF('Holidays Ireland'!$B$1:$L$10,'31'!C24),"HOLIDAY",IF(C35&gt;'Tasks, Summary &amp; Declaration'!$C$9, 'Tasks, Summary &amp; Declaration'!$C$9, '31'!C35))</f>
        <v>0</v>
      </c>
      <c r="D36" s="171">
        <f>IF(COUNTIF('Holidays Ireland'!$B$1:$L$10,'31'!D24),"HOLIDAY",IF(D35&gt;'Tasks, Summary &amp; Declaration'!$C$9, 'Tasks, Summary &amp; Declaration'!$C$9, '31'!D35))</f>
        <v>0</v>
      </c>
      <c r="E36" s="171">
        <f>IF(COUNTIF('Holidays Ireland'!$B$1:$L$10,'31'!E24),"HOLIDAY",IF(E35&gt;'Tasks, Summary &amp; Declaration'!$C$9, 'Tasks, Summary &amp; Declaration'!$C$9, '31'!E35))</f>
        <v>0</v>
      </c>
      <c r="F36" s="171">
        <f>IF(COUNTIF('Holidays Ireland'!$B$1:$L$10,'31'!F24),"HOLIDAY",IF(F35&gt;'Tasks, Summary &amp; Declaration'!$C$9, 'Tasks, Summary &amp; Declaration'!$C$9, '31'!F35))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210</v>
      </c>
      <c r="C40" s="176">
        <f t="shared" ref="C40:H40" si="5">C8</f>
        <v>211</v>
      </c>
      <c r="D40" s="176">
        <f t="shared" si="5"/>
        <v>212</v>
      </c>
      <c r="E40" s="176">
        <f t="shared" si="5"/>
        <v>213</v>
      </c>
      <c r="F40" s="176">
        <f t="shared" si="5"/>
        <v>214</v>
      </c>
      <c r="G40" s="177">
        <f t="shared" si="5"/>
        <v>215</v>
      </c>
      <c r="H40" s="177">
        <f t="shared" si="5"/>
        <v>216</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Ireland'!$B$1:$L$10,'31'!B40),"HOLIDAY",IF(B51&gt;'Tasks, Summary &amp; Declaration'!$C$9, 'Tasks, Summary &amp; Declaration'!$C$9, '31'!B51))</f>
        <v>0</v>
      </c>
      <c r="C52" s="171">
        <f>IF(COUNTIF('Holidays Ireland'!$B$1:$L$10,'31'!C40),"HOLIDAY",IF(C51&gt;'Tasks, Summary &amp; Declaration'!$C$9, 'Tasks, Summary &amp; Declaration'!$C$9, '31'!C51))</f>
        <v>0</v>
      </c>
      <c r="D52" s="171">
        <f>IF(COUNTIF('Holidays Ireland'!$B$1:$L$10,'31'!D40),"HOLIDAY",IF(D51&gt;'Tasks, Summary &amp; Declaration'!$C$9, 'Tasks, Summary &amp; Declaration'!$C$9, '31'!D51))</f>
        <v>0</v>
      </c>
      <c r="E52" s="171">
        <f>IF(COUNTIF('Holidays Ireland'!$B$1:$L$10,'31'!E40),"HOLIDAY",IF(E51&gt;'Tasks, Summary &amp; Declaration'!$C$9, 'Tasks, Summary &amp; Declaration'!$C$9, '31'!E51))</f>
        <v>0</v>
      </c>
      <c r="F52" s="171">
        <f>IF(COUNTIF('Holidays Ireland'!$B$1:$L$10,'31'!F40),"HOLIDAY",IF(F51&gt;'Tasks, Summary &amp; Declaration'!$C$9, 'Tasks, Summary &amp; Declaration'!$C$9, '31'!F51))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210</v>
      </c>
      <c r="C56" s="176">
        <f t="shared" ref="C56:F56" si="8">C8</f>
        <v>211</v>
      </c>
      <c r="D56" s="176">
        <f t="shared" si="8"/>
        <v>212</v>
      </c>
      <c r="E56" s="176">
        <f t="shared" si="8"/>
        <v>213</v>
      </c>
      <c r="F56" s="176">
        <f t="shared" si="8"/>
        <v>214</v>
      </c>
      <c r="G56" s="177">
        <f t="shared" ref="G56:H56" si="9">G24</f>
        <v>215</v>
      </c>
      <c r="H56" s="177">
        <f t="shared" si="9"/>
        <v>216</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Ireland'!$B$1:$L$10,'31'!B56),"HOLIDAY",IF(B67&gt;'Tasks, Summary &amp; Declaration'!$C$9, 'Tasks, Summary &amp; Declaration'!$C$9, '31'!B67))</f>
        <v>0</v>
      </c>
      <c r="C68" s="171">
        <f>IF(COUNTIF('Holidays Ireland'!$B$1:$L$10,'31'!C56),"HOLIDAY",IF(C67&gt;'Tasks, Summary &amp; Declaration'!$C$9, 'Tasks, Summary &amp; Declaration'!$C$9, '31'!C67))</f>
        <v>0</v>
      </c>
      <c r="D68" s="171">
        <f>IF(COUNTIF('Holidays Ireland'!$B$1:$L$10,'31'!D56),"HOLIDAY",IF(D67&gt;'Tasks, Summary &amp; Declaration'!$C$9, 'Tasks, Summary &amp; Declaration'!$C$9, '31'!D67))</f>
        <v>0</v>
      </c>
      <c r="E68" s="171">
        <f>IF(COUNTIF('Holidays Ireland'!$B$1:$L$10,'31'!E56),"HOLIDAY",IF(E67&gt;'Tasks, Summary &amp; Declaration'!$C$9, 'Tasks, Summary &amp; Declaration'!$C$9, '31'!E67))</f>
        <v>0</v>
      </c>
      <c r="F68" s="171">
        <f>IF(COUNTIF('Holidays Ireland'!$B$1:$L$10,'31'!F56),"HOLIDAY",IF(F67&gt;'Tasks, Summary &amp; Declaration'!$C$9, 'Tasks, Summary &amp; Declaration'!$C$9, '31'!F67))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210</v>
      </c>
      <c r="C72" s="176">
        <f t="shared" ref="C72:F72" si="12">C8</f>
        <v>211</v>
      </c>
      <c r="D72" s="176">
        <f t="shared" si="12"/>
        <v>212</v>
      </c>
      <c r="E72" s="176">
        <f t="shared" si="12"/>
        <v>213</v>
      </c>
      <c r="F72" s="176">
        <f t="shared" si="12"/>
        <v>214</v>
      </c>
      <c r="G72" s="177">
        <f t="shared" ref="G72:H72" si="13">G40</f>
        <v>215</v>
      </c>
      <c r="H72" s="177">
        <f t="shared" si="13"/>
        <v>216</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Ireland'!$B$1:$L$10,'31'!B72),"HOLIDAY",IF(B83&gt;'Tasks, Summary &amp; Declaration'!$C$9, 'Tasks, Summary &amp; Declaration'!$C$9, '31'!B83))</f>
        <v>0</v>
      </c>
      <c r="C84" s="171">
        <f>IF(COUNTIF('Holidays Ireland'!$B$1:$L$10,'31'!C72),"HOLIDAY",IF(C83&gt;'Tasks, Summary &amp; Declaration'!$C$9, 'Tasks, Summary &amp; Declaration'!$C$9, '31'!C83))</f>
        <v>0</v>
      </c>
      <c r="D84" s="171">
        <f>IF(COUNTIF('Holidays Ireland'!$B$1:$L$10,'31'!D72),"HOLIDAY",IF(D83&gt;'Tasks, Summary &amp; Declaration'!$C$9, 'Tasks, Summary &amp; Declaration'!$C$9, '31'!D83))</f>
        <v>0</v>
      </c>
      <c r="E84" s="171">
        <f>IF(COUNTIF('Holidays Ireland'!$B$1:$L$10,'31'!E72),"HOLIDAY",IF(E83&gt;'Tasks, Summary &amp; Declaration'!$C$9, 'Tasks, Summary &amp; Declaration'!$C$9, '31'!E83))</f>
        <v>0</v>
      </c>
      <c r="F84" s="171">
        <f>IF(COUNTIF('Holidays Ireland'!$B$1:$L$10,'31'!F72),"HOLIDAY",IF(F83&gt;'Tasks, Summary &amp; Declaration'!$C$9, 'Tasks, Summary &amp; Declaration'!$C$9, '31'!F83))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PSF/XvTQB8YRxF5IzhA2nIHHXzh7snutevJPQTINMV/tepoXyZcs9EvsQelKZE73CyI5OoD1XjiGlRNhlIr2lA==" saltValue="ZmQRZl9qdkOjlLL4ibr9dg=="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114" priority="3">
      <formula>LEN(TRIM(B4))&gt;0</formula>
    </cfRule>
  </conditionalFormatting>
  <conditionalFormatting sqref="C4">
    <cfRule type="notContainsBlanks" dxfId="113" priority="2">
      <formula>LEN(TRIM(C4))&gt;0</formula>
    </cfRule>
  </conditionalFormatting>
  <conditionalFormatting sqref="D4">
    <cfRule type="notContainsBlanks" dxfId="112" priority="7">
      <formula>LEN(TRIM(D4))&gt;0</formula>
    </cfRule>
  </conditionalFormatting>
  <conditionalFormatting sqref="E4">
    <cfRule type="notContainsBlanks" dxfId="111" priority="6">
      <formula>LEN(TRIM(E4))&gt;0</formula>
    </cfRule>
  </conditionalFormatting>
  <conditionalFormatting sqref="F4">
    <cfRule type="notContainsBlanks" dxfId="110" priority="1">
      <formula>LEN(TRIM(F4))&gt;0</formula>
    </cfRule>
  </conditionalFormatting>
  <hyperlinks>
    <hyperlink ref="B4" location="'1'!B9" display="'1'!B9" xr:uid="{9DCE9BD5-B5B2-471B-BD25-54B55CFF6434}"/>
    <hyperlink ref="C4" location="'1'!B25" display="'1'!B25" xr:uid="{D845AD28-2759-424C-BDDD-18DF3DF4FFFA}"/>
    <hyperlink ref="D4" location="'1'!B41" display="'1'!B41" xr:uid="{E12A20AB-EF4C-47E8-BAC3-3C214BF26C53}"/>
    <hyperlink ref="E4" location="'1'!B57" display="'1'!B57" xr:uid="{D66E2391-6011-4A7B-B9DB-AB63F041CC7F}"/>
    <hyperlink ref="F4" location="'1'!B73" display="'1'!B73" xr:uid="{A26B67FA-37CF-4916-BECA-15BAA3361010}"/>
    <hyperlink ref="J18" location="'Tasks, Summary &amp; Declaration'!B23" display="Back to Tasks" xr:uid="{186EF87C-38B6-46AE-B7AC-552556B81343}"/>
    <hyperlink ref="J34" location="'Tasks, Summary &amp; Declaration'!B37" display="Back to Tasks" xr:uid="{E90BCCFC-B0DB-446A-9867-0851E1BEEAFB}"/>
    <hyperlink ref="J50" location="'Tasks, Summary &amp; Declaration'!B51" display="Back to Tasks" xr:uid="{C59EF2B4-0B6D-4EFD-ACCC-8128AF1DF26A}"/>
    <hyperlink ref="J66" location="'Tasks, Summary &amp; Declaration'!B65" display="Back to Tasks" xr:uid="{C822AFDB-0D40-4112-8947-038B3C10F639}"/>
    <hyperlink ref="J82" location="'Tasks, Summary &amp; Declaration'!B79" display="Back to Tasks" xr:uid="{FE37722C-168E-4B3A-9098-1A43AF7EFBD7}"/>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7473A-E5E3-4D57-8EA0-C4811ED5BF9B}">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Declaration'!$B$7+(7*31)</f>
        <v>217</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217</v>
      </c>
      <c r="C8" s="150">
        <f>$G$1+1</f>
        <v>218</v>
      </c>
      <c r="D8" s="150">
        <f>$G$1+2</f>
        <v>219</v>
      </c>
      <c r="E8" s="150">
        <f>$G$1+3</f>
        <v>220</v>
      </c>
      <c r="F8" s="150">
        <f>$G$1+4</f>
        <v>221</v>
      </c>
      <c r="G8" s="151">
        <f>G1+5</f>
        <v>222</v>
      </c>
      <c r="H8" s="151">
        <f>G1+6</f>
        <v>223</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Ireland'!$B$1:$L$10,'32'!B8),"HOLIDAY",IF(B19&gt;'Tasks, Summary &amp; Declaration'!$C$9, 'Tasks, Summary &amp; Declaration'!$C$9, '32'!B19))</f>
        <v>0</v>
      </c>
      <c r="C20" s="171">
        <f>IF(COUNTIF('Holidays Ireland'!$B$1:$L$10,'32'!C8),"HOLIDAY",IF(C19&gt;'Tasks, Summary &amp; Declaration'!$C$9, 'Tasks, Summary &amp; Declaration'!$C$9, '32'!C19))</f>
        <v>0</v>
      </c>
      <c r="D20" s="171">
        <f>IF(COUNTIF('Holidays Ireland'!$B$1:$L$10,'32'!D8),"HOLIDAY",IF(D19&gt;'Tasks, Summary &amp; Declaration'!$C$9, 'Tasks, Summary &amp; Declaration'!$C$9, '32'!D19))</f>
        <v>0</v>
      </c>
      <c r="E20" s="171">
        <f>IF(COUNTIF('Holidays Ireland'!$B$1:$L$10,'32'!E8),"HOLIDAY",IF(E19&gt;'Tasks, Summary &amp; Declaration'!$C$9, 'Tasks, Summary &amp; Declaration'!$C$9, '32'!E19))</f>
        <v>0</v>
      </c>
      <c r="F20" s="171">
        <f>IF(COUNTIF('Holidays Ireland'!$B$1:$L$10,'32'!F8),"HOLIDAY",IF(F19&gt;'Tasks, Summary &amp; Declaration'!$C$9, 'Tasks, Summary &amp; Declaration'!$C$9, '32'!F19))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217</v>
      </c>
      <c r="C24" s="176">
        <f t="shared" ref="C24:H24" si="2">C8</f>
        <v>218</v>
      </c>
      <c r="D24" s="176">
        <f t="shared" si="2"/>
        <v>219</v>
      </c>
      <c r="E24" s="176">
        <f t="shared" si="2"/>
        <v>220</v>
      </c>
      <c r="F24" s="176">
        <f t="shared" si="2"/>
        <v>221</v>
      </c>
      <c r="G24" s="177">
        <f t="shared" si="2"/>
        <v>222</v>
      </c>
      <c r="H24" s="177">
        <f t="shared" si="2"/>
        <v>223</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Ireland'!$B$1:$L$10,'32'!B24),"HOLIDAY",IF(B35&gt;'Tasks, Summary &amp; Declaration'!$C$9, 'Tasks, Summary &amp; Declaration'!$C$9, '32'!B35))</f>
        <v>0</v>
      </c>
      <c r="C36" s="171">
        <f>IF(COUNTIF('Holidays Ireland'!$B$1:$L$10,'32'!C24),"HOLIDAY",IF(C35&gt;'Tasks, Summary &amp; Declaration'!$C$9, 'Tasks, Summary &amp; Declaration'!$C$9, '32'!C35))</f>
        <v>0</v>
      </c>
      <c r="D36" s="171">
        <f>IF(COUNTIF('Holidays Ireland'!$B$1:$L$10,'32'!D24),"HOLIDAY",IF(D35&gt;'Tasks, Summary &amp; Declaration'!$C$9, 'Tasks, Summary &amp; Declaration'!$C$9, '32'!D35))</f>
        <v>0</v>
      </c>
      <c r="E36" s="171">
        <f>IF(COUNTIF('Holidays Ireland'!$B$1:$L$10,'32'!E24),"HOLIDAY",IF(E35&gt;'Tasks, Summary &amp; Declaration'!$C$9, 'Tasks, Summary &amp; Declaration'!$C$9, '32'!E35))</f>
        <v>0</v>
      </c>
      <c r="F36" s="171">
        <f>IF(COUNTIF('Holidays Ireland'!$B$1:$L$10,'32'!F24),"HOLIDAY",IF(F35&gt;'Tasks, Summary &amp; Declaration'!$C$9, 'Tasks, Summary &amp; Declaration'!$C$9, '32'!F35))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217</v>
      </c>
      <c r="C40" s="176">
        <f t="shared" ref="C40:H40" si="5">C8</f>
        <v>218</v>
      </c>
      <c r="D40" s="176">
        <f t="shared" si="5"/>
        <v>219</v>
      </c>
      <c r="E40" s="176">
        <f t="shared" si="5"/>
        <v>220</v>
      </c>
      <c r="F40" s="176">
        <f t="shared" si="5"/>
        <v>221</v>
      </c>
      <c r="G40" s="177">
        <f t="shared" si="5"/>
        <v>222</v>
      </c>
      <c r="H40" s="177">
        <f t="shared" si="5"/>
        <v>223</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Ireland'!$B$1:$L$10,'32'!B40),"HOLIDAY",IF(B51&gt;'Tasks, Summary &amp; Declaration'!$C$9, 'Tasks, Summary &amp; Declaration'!$C$9, '32'!B51))</f>
        <v>0</v>
      </c>
      <c r="C52" s="171">
        <f>IF(COUNTIF('Holidays Ireland'!$B$1:$L$10,'32'!C40),"HOLIDAY",IF(C51&gt;'Tasks, Summary &amp; Declaration'!$C$9, 'Tasks, Summary &amp; Declaration'!$C$9, '32'!C51))</f>
        <v>0</v>
      </c>
      <c r="D52" s="171">
        <f>IF(COUNTIF('Holidays Ireland'!$B$1:$L$10,'32'!D40),"HOLIDAY",IF(D51&gt;'Tasks, Summary &amp; Declaration'!$C$9, 'Tasks, Summary &amp; Declaration'!$C$9, '32'!D51))</f>
        <v>0</v>
      </c>
      <c r="E52" s="171">
        <f>IF(COUNTIF('Holidays Ireland'!$B$1:$L$10,'32'!E40),"HOLIDAY",IF(E51&gt;'Tasks, Summary &amp; Declaration'!$C$9, 'Tasks, Summary &amp; Declaration'!$C$9, '32'!E51))</f>
        <v>0</v>
      </c>
      <c r="F52" s="171">
        <f>IF(COUNTIF('Holidays Ireland'!$B$1:$L$10,'32'!F40),"HOLIDAY",IF(F51&gt;'Tasks, Summary &amp; Declaration'!$C$9, 'Tasks, Summary &amp; Declaration'!$C$9, '32'!F51))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217</v>
      </c>
      <c r="C56" s="176">
        <f t="shared" ref="C56:F56" si="8">C8</f>
        <v>218</v>
      </c>
      <c r="D56" s="176">
        <f t="shared" si="8"/>
        <v>219</v>
      </c>
      <c r="E56" s="176">
        <f t="shared" si="8"/>
        <v>220</v>
      </c>
      <c r="F56" s="176">
        <f t="shared" si="8"/>
        <v>221</v>
      </c>
      <c r="G56" s="177">
        <f t="shared" ref="G56:H56" si="9">G24</f>
        <v>222</v>
      </c>
      <c r="H56" s="177">
        <f t="shared" si="9"/>
        <v>223</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Ireland'!$B$1:$L$10,'32'!B56),"HOLIDAY",IF(B67&gt;'Tasks, Summary &amp; Declaration'!$C$9, 'Tasks, Summary &amp; Declaration'!$C$9, '32'!B67))</f>
        <v>0</v>
      </c>
      <c r="C68" s="171">
        <f>IF(COUNTIF('Holidays Ireland'!$B$1:$L$10,'32'!C56),"HOLIDAY",IF(C67&gt;'Tasks, Summary &amp; Declaration'!$C$9, 'Tasks, Summary &amp; Declaration'!$C$9, '32'!C67))</f>
        <v>0</v>
      </c>
      <c r="D68" s="171">
        <f>IF(COUNTIF('Holidays Ireland'!$B$1:$L$10,'32'!D56),"HOLIDAY",IF(D67&gt;'Tasks, Summary &amp; Declaration'!$C$9, 'Tasks, Summary &amp; Declaration'!$C$9, '32'!D67))</f>
        <v>0</v>
      </c>
      <c r="E68" s="171">
        <f>IF(COUNTIF('Holidays Ireland'!$B$1:$L$10,'32'!E56),"HOLIDAY",IF(E67&gt;'Tasks, Summary &amp; Declaration'!$C$9, 'Tasks, Summary &amp; Declaration'!$C$9, '32'!E67))</f>
        <v>0</v>
      </c>
      <c r="F68" s="171">
        <f>IF(COUNTIF('Holidays Ireland'!$B$1:$L$10,'32'!F56),"HOLIDAY",IF(F67&gt;'Tasks, Summary &amp; Declaration'!$C$9, 'Tasks, Summary &amp; Declaration'!$C$9, '32'!F67))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217</v>
      </c>
      <c r="C72" s="176">
        <f t="shared" ref="C72:F72" si="12">C8</f>
        <v>218</v>
      </c>
      <c r="D72" s="176">
        <f t="shared" si="12"/>
        <v>219</v>
      </c>
      <c r="E72" s="176">
        <f t="shared" si="12"/>
        <v>220</v>
      </c>
      <c r="F72" s="176">
        <f t="shared" si="12"/>
        <v>221</v>
      </c>
      <c r="G72" s="177">
        <f t="shared" ref="G72:H72" si="13">G40</f>
        <v>222</v>
      </c>
      <c r="H72" s="177">
        <f t="shared" si="13"/>
        <v>223</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Ireland'!$B$1:$L$10,'32'!B72),"HOLIDAY",IF(B83&gt;'Tasks, Summary &amp; Declaration'!$C$9, 'Tasks, Summary &amp; Declaration'!$C$9, '32'!B83))</f>
        <v>0</v>
      </c>
      <c r="C84" s="171">
        <f>IF(COUNTIF('Holidays Ireland'!$B$1:$L$10,'32'!C72),"HOLIDAY",IF(C83&gt;'Tasks, Summary &amp; Declaration'!$C$9, 'Tasks, Summary &amp; Declaration'!$C$9, '32'!C83))</f>
        <v>0</v>
      </c>
      <c r="D84" s="171">
        <f>IF(COUNTIF('Holidays Ireland'!$B$1:$L$10,'32'!D72),"HOLIDAY",IF(D83&gt;'Tasks, Summary &amp; Declaration'!$C$9, 'Tasks, Summary &amp; Declaration'!$C$9, '32'!D83))</f>
        <v>0</v>
      </c>
      <c r="E84" s="171">
        <f>IF(COUNTIF('Holidays Ireland'!$B$1:$L$10,'32'!E72),"HOLIDAY",IF(E83&gt;'Tasks, Summary &amp; Declaration'!$C$9, 'Tasks, Summary &amp; Declaration'!$C$9, '32'!E83))</f>
        <v>0</v>
      </c>
      <c r="F84" s="171">
        <f>IF(COUNTIF('Holidays Ireland'!$B$1:$L$10,'32'!F72),"HOLIDAY",IF(F83&gt;'Tasks, Summary &amp; Declaration'!$C$9, 'Tasks, Summary &amp; Declaration'!$C$9, '32'!F83))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fxI7VPkfcOIgeHozbcjNnWnrsZC3vkbhfJY75Lvrtq3mXJ3UC45FzbbC+Qlpwc82/cewWwR6iJop20BMUtv7oQ==" saltValue="HzpQJUZYJXVIcqRBZpV5cg=="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109" priority="3">
      <formula>LEN(TRIM(B4))&gt;0</formula>
    </cfRule>
  </conditionalFormatting>
  <conditionalFormatting sqref="C4">
    <cfRule type="notContainsBlanks" dxfId="108" priority="2">
      <formula>LEN(TRIM(C4))&gt;0</formula>
    </cfRule>
  </conditionalFormatting>
  <conditionalFormatting sqref="D4">
    <cfRule type="notContainsBlanks" dxfId="107" priority="7">
      <formula>LEN(TRIM(D4))&gt;0</formula>
    </cfRule>
  </conditionalFormatting>
  <conditionalFormatting sqref="E4">
    <cfRule type="notContainsBlanks" dxfId="106" priority="6">
      <formula>LEN(TRIM(E4))&gt;0</formula>
    </cfRule>
  </conditionalFormatting>
  <conditionalFormatting sqref="F4">
    <cfRule type="notContainsBlanks" dxfId="105" priority="1">
      <formula>LEN(TRIM(F4))&gt;0</formula>
    </cfRule>
  </conditionalFormatting>
  <hyperlinks>
    <hyperlink ref="B4" location="'1'!B9" display="'1'!B9" xr:uid="{DFB460D5-CF17-4ECC-A36F-5E751FA1E92A}"/>
    <hyperlink ref="C4" location="'1'!B25" display="'1'!B25" xr:uid="{6675B452-32B3-4726-B8B0-DE5DED5B4A60}"/>
    <hyperlink ref="D4" location="'1'!B41" display="'1'!B41" xr:uid="{E63B3D2C-D4BB-4CD0-A48D-3AFB9B221406}"/>
    <hyperlink ref="E4" location="'1'!B57" display="'1'!B57" xr:uid="{E32C0891-1069-468A-802B-48086CD2BBF4}"/>
    <hyperlink ref="F4" location="'1'!B73" display="'1'!B73" xr:uid="{994518C1-A95C-4692-9853-9A3241554E96}"/>
    <hyperlink ref="J18" location="'Tasks, Summary &amp; Declaration'!B23" display="Back to Tasks" xr:uid="{8A897B56-9B97-41DE-8589-5CA51705A524}"/>
    <hyperlink ref="J34" location="'Tasks, Summary &amp; Declaration'!B37" display="Back to Tasks" xr:uid="{D131F36A-6082-4B48-AEF4-1A82FB9FDA4E}"/>
    <hyperlink ref="J50" location="'Tasks, Summary &amp; Declaration'!B51" display="Back to Tasks" xr:uid="{31182234-5587-4C2A-9961-31A773CE18FE}"/>
    <hyperlink ref="J66" location="'Tasks, Summary &amp; Declaration'!B65" display="Back to Tasks" xr:uid="{F307A3E0-7FA5-464C-83E6-F3128B521306}"/>
    <hyperlink ref="J82" location="'Tasks, Summary &amp; Declaration'!B79" display="Back to Tasks" xr:uid="{BF360E7A-75A1-41E8-BE47-E939EA6F7B21}"/>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84E91-1914-47ED-8187-AF568375ABC3}">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Declaration'!$B$7+(7*32)</f>
        <v>224</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224</v>
      </c>
      <c r="C8" s="150">
        <f>$G$1+1</f>
        <v>225</v>
      </c>
      <c r="D8" s="150">
        <f>$G$1+2</f>
        <v>226</v>
      </c>
      <c r="E8" s="150">
        <f>$G$1+3</f>
        <v>227</v>
      </c>
      <c r="F8" s="150">
        <f>$G$1+4</f>
        <v>228</v>
      </c>
      <c r="G8" s="151">
        <f>G1+5</f>
        <v>229</v>
      </c>
      <c r="H8" s="151">
        <f>G1+6</f>
        <v>230</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Ireland'!$B$1:$L$10,'33'!B8),"HOLIDAY",IF(B19&gt;'Tasks, Summary &amp; Declaration'!$C$9, 'Tasks, Summary &amp; Declaration'!$C$9, '33'!B19))</f>
        <v>0</v>
      </c>
      <c r="C20" s="171">
        <f>IF(COUNTIF('Holidays Ireland'!$B$1:$L$10,'33'!C8),"HOLIDAY",IF(C19&gt;'Tasks, Summary &amp; Declaration'!$C$9, 'Tasks, Summary &amp; Declaration'!$C$9, '33'!C19))</f>
        <v>0</v>
      </c>
      <c r="D20" s="171">
        <f>IF(COUNTIF('Holidays Ireland'!$B$1:$L$10,'33'!D8),"HOLIDAY",IF(D19&gt;'Tasks, Summary &amp; Declaration'!$C$9, 'Tasks, Summary &amp; Declaration'!$C$9, '33'!D19))</f>
        <v>0</v>
      </c>
      <c r="E20" s="171">
        <f>IF(COUNTIF('Holidays Ireland'!$B$1:$L$10,'33'!E8),"HOLIDAY",IF(E19&gt;'Tasks, Summary &amp; Declaration'!$C$9, 'Tasks, Summary &amp; Declaration'!$C$9, '33'!E19))</f>
        <v>0</v>
      </c>
      <c r="F20" s="171">
        <f>IF(COUNTIF('Holidays Ireland'!$B$1:$L$10,'33'!F8),"HOLIDAY",IF(F19&gt;'Tasks, Summary &amp; Declaration'!$C$9, 'Tasks, Summary &amp; Declaration'!$C$9, '33'!F19))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224</v>
      </c>
      <c r="C24" s="176">
        <f t="shared" ref="C24:H24" si="2">C8</f>
        <v>225</v>
      </c>
      <c r="D24" s="176">
        <f t="shared" si="2"/>
        <v>226</v>
      </c>
      <c r="E24" s="176">
        <f t="shared" si="2"/>
        <v>227</v>
      </c>
      <c r="F24" s="176">
        <f t="shared" si="2"/>
        <v>228</v>
      </c>
      <c r="G24" s="177">
        <f t="shared" si="2"/>
        <v>229</v>
      </c>
      <c r="H24" s="177">
        <f t="shared" si="2"/>
        <v>230</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Ireland'!$B$1:$L$10,'33'!B24),"HOLIDAY",IF(B35&gt;'Tasks, Summary &amp; Declaration'!$C$9, 'Tasks, Summary &amp; Declaration'!$C$9, '33'!B35))</f>
        <v>0</v>
      </c>
      <c r="C36" s="171">
        <f>IF(COUNTIF('Holidays Ireland'!$B$1:$L$10,'33'!C24),"HOLIDAY",IF(C35&gt;'Tasks, Summary &amp; Declaration'!$C$9, 'Tasks, Summary &amp; Declaration'!$C$9, '33'!C35))</f>
        <v>0</v>
      </c>
      <c r="D36" s="171">
        <f>IF(COUNTIF('Holidays Ireland'!$B$1:$L$10,'33'!D24),"HOLIDAY",IF(D35&gt;'Tasks, Summary &amp; Declaration'!$C$9, 'Tasks, Summary &amp; Declaration'!$C$9, '33'!D35))</f>
        <v>0</v>
      </c>
      <c r="E36" s="171">
        <f>IF(COUNTIF('Holidays Ireland'!$B$1:$L$10,'33'!E24),"HOLIDAY",IF(E35&gt;'Tasks, Summary &amp; Declaration'!$C$9, 'Tasks, Summary &amp; Declaration'!$C$9, '33'!E35))</f>
        <v>0</v>
      </c>
      <c r="F36" s="171">
        <f>IF(COUNTIF('Holidays Ireland'!$B$1:$L$10,'33'!F24),"HOLIDAY",IF(F35&gt;'Tasks, Summary &amp; Declaration'!$C$9, 'Tasks, Summary &amp; Declaration'!$C$9, '33'!F35))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224</v>
      </c>
      <c r="C40" s="176">
        <f t="shared" ref="C40:H40" si="5">C8</f>
        <v>225</v>
      </c>
      <c r="D40" s="176">
        <f t="shared" si="5"/>
        <v>226</v>
      </c>
      <c r="E40" s="176">
        <f t="shared" si="5"/>
        <v>227</v>
      </c>
      <c r="F40" s="176">
        <f t="shared" si="5"/>
        <v>228</v>
      </c>
      <c r="G40" s="177">
        <f t="shared" si="5"/>
        <v>229</v>
      </c>
      <c r="H40" s="177">
        <f t="shared" si="5"/>
        <v>230</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Ireland'!$B$1:$L$10,'33'!B40),"HOLIDAY",IF(B51&gt;'Tasks, Summary &amp; Declaration'!$C$9, 'Tasks, Summary &amp; Declaration'!$C$9, '33'!B51))</f>
        <v>0</v>
      </c>
      <c r="C52" s="171">
        <f>IF(COUNTIF('Holidays Ireland'!$B$1:$L$10,'33'!C40),"HOLIDAY",IF(C51&gt;'Tasks, Summary &amp; Declaration'!$C$9, 'Tasks, Summary &amp; Declaration'!$C$9, '33'!C51))</f>
        <v>0</v>
      </c>
      <c r="D52" s="171">
        <f>IF(COUNTIF('Holidays Ireland'!$B$1:$L$10,'33'!D40),"HOLIDAY",IF(D51&gt;'Tasks, Summary &amp; Declaration'!$C$9, 'Tasks, Summary &amp; Declaration'!$C$9, '33'!D51))</f>
        <v>0</v>
      </c>
      <c r="E52" s="171">
        <f>IF(COUNTIF('Holidays Ireland'!$B$1:$L$10,'33'!E40),"HOLIDAY",IF(E51&gt;'Tasks, Summary &amp; Declaration'!$C$9, 'Tasks, Summary &amp; Declaration'!$C$9, '33'!E51))</f>
        <v>0</v>
      </c>
      <c r="F52" s="171">
        <f>IF(COUNTIF('Holidays Ireland'!$B$1:$L$10,'33'!F40),"HOLIDAY",IF(F51&gt;'Tasks, Summary &amp; Declaration'!$C$9, 'Tasks, Summary &amp; Declaration'!$C$9, '33'!F51))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224</v>
      </c>
      <c r="C56" s="176">
        <f t="shared" ref="C56:F56" si="8">C8</f>
        <v>225</v>
      </c>
      <c r="D56" s="176">
        <f t="shared" si="8"/>
        <v>226</v>
      </c>
      <c r="E56" s="176">
        <f t="shared" si="8"/>
        <v>227</v>
      </c>
      <c r="F56" s="176">
        <f t="shared" si="8"/>
        <v>228</v>
      </c>
      <c r="G56" s="177">
        <f t="shared" ref="G56:H56" si="9">G24</f>
        <v>229</v>
      </c>
      <c r="H56" s="177">
        <f t="shared" si="9"/>
        <v>230</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Ireland'!$B$1:$L$10,'33'!B56),"HOLIDAY",IF(B67&gt;'Tasks, Summary &amp; Declaration'!$C$9, 'Tasks, Summary &amp; Declaration'!$C$9, '33'!B67))</f>
        <v>0</v>
      </c>
      <c r="C68" s="171">
        <f>IF(COUNTIF('Holidays Ireland'!$B$1:$L$10,'33'!C56),"HOLIDAY",IF(C67&gt;'Tasks, Summary &amp; Declaration'!$C$9, 'Tasks, Summary &amp; Declaration'!$C$9, '33'!C67))</f>
        <v>0</v>
      </c>
      <c r="D68" s="171">
        <f>IF(COUNTIF('Holidays Ireland'!$B$1:$L$10,'33'!D56),"HOLIDAY",IF(D67&gt;'Tasks, Summary &amp; Declaration'!$C$9, 'Tasks, Summary &amp; Declaration'!$C$9, '33'!D67))</f>
        <v>0</v>
      </c>
      <c r="E68" s="171">
        <f>IF(COUNTIF('Holidays Ireland'!$B$1:$L$10,'33'!E56),"HOLIDAY",IF(E67&gt;'Tasks, Summary &amp; Declaration'!$C$9, 'Tasks, Summary &amp; Declaration'!$C$9, '33'!E67))</f>
        <v>0</v>
      </c>
      <c r="F68" s="171">
        <f>IF(COUNTIF('Holidays Ireland'!$B$1:$L$10,'33'!F56),"HOLIDAY",IF(F67&gt;'Tasks, Summary &amp; Declaration'!$C$9, 'Tasks, Summary &amp; Declaration'!$C$9, '33'!F67))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224</v>
      </c>
      <c r="C72" s="176">
        <f t="shared" ref="C72:F72" si="12">C8</f>
        <v>225</v>
      </c>
      <c r="D72" s="176">
        <f t="shared" si="12"/>
        <v>226</v>
      </c>
      <c r="E72" s="176">
        <f t="shared" si="12"/>
        <v>227</v>
      </c>
      <c r="F72" s="176">
        <f t="shared" si="12"/>
        <v>228</v>
      </c>
      <c r="G72" s="177">
        <f t="shared" ref="G72:H72" si="13">G40</f>
        <v>229</v>
      </c>
      <c r="H72" s="177">
        <f t="shared" si="13"/>
        <v>230</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Ireland'!$B$1:$L$10,'33'!B72),"HOLIDAY",IF(B83&gt;'Tasks, Summary &amp; Declaration'!$C$9, 'Tasks, Summary &amp; Declaration'!$C$9, '33'!B83))</f>
        <v>0</v>
      </c>
      <c r="C84" s="171">
        <f>IF(COUNTIF('Holidays Ireland'!$B$1:$L$10,'33'!C72),"HOLIDAY",IF(C83&gt;'Tasks, Summary &amp; Declaration'!$C$9, 'Tasks, Summary &amp; Declaration'!$C$9, '33'!C83))</f>
        <v>0</v>
      </c>
      <c r="D84" s="171">
        <f>IF(COUNTIF('Holidays Ireland'!$B$1:$L$10,'33'!D72),"HOLIDAY",IF(D83&gt;'Tasks, Summary &amp; Declaration'!$C$9, 'Tasks, Summary &amp; Declaration'!$C$9, '33'!D83))</f>
        <v>0</v>
      </c>
      <c r="E84" s="171">
        <f>IF(COUNTIF('Holidays Ireland'!$B$1:$L$10,'33'!E72),"HOLIDAY",IF(E83&gt;'Tasks, Summary &amp; Declaration'!$C$9, 'Tasks, Summary &amp; Declaration'!$C$9, '33'!E83))</f>
        <v>0</v>
      </c>
      <c r="F84" s="171">
        <f>IF(COUNTIF('Holidays Ireland'!$B$1:$L$10,'33'!F72),"HOLIDAY",IF(F83&gt;'Tasks, Summary &amp; Declaration'!$C$9, 'Tasks, Summary &amp; Declaration'!$C$9, '33'!F83))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FdYx8Dao/dSjLN8l2vAjdnyPjK85yhKeUmyxHKrUe1Zim4GhAyfW7zw9/hvbjpsjqYbDGI6Mm5r1M3zh080hkA==" saltValue="3WVrTNYJsJ0MLMYM9doVqA=="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104" priority="3">
      <formula>LEN(TRIM(B4))&gt;0</formula>
    </cfRule>
  </conditionalFormatting>
  <conditionalFormatting sqref="C4">
    <cfRule type="notContainsBlanks" dxfId="103" priority="2">
      <formula>LEN(TRIM(C4))&gt;0</formula>
    </cfRule>
  </conditionalFormatting>
  <conditionalFormatting sqref="D4">
    <cfRule type="notContainsBlanks" dxfId="102" priority="7">
      <formula>LEN(TRIM(D4))&gt;0</formula>
    </cfRule>
  </conditionalFormatting>
  <conditionalFormatting sqref="E4">
    <cfRule type="notContainsBlanks" dxfId="101" priority="6">
      <formula>LEN(TRIM(E4))&gt;0</formula>
    </cfRule>
  </conditionalFormatting>
  <conditionalFormatting sqref="F4">
    <cfRule type="notContainsBlanks" dxfId="100" priority="1">
      <formula>LEN(TRIM(F4))&gt;0</formula>
    </cfRule>
  </conditionalFormatting>
  <hyperlinks>
    <hyperlink ref="B4" location="'1'!B9" display="'1'!B9" xr:uid="{9E20BE6D-903D-4628-B217-8CF46E170D7A}"/>
    <hyperlink ref="C4" location="'1'!B25" display="'1'!B25" xr:uid="{4ACD2335-7162-4901-BB5A-DCD2D31D7C04}"/>
    <hyperlink ref="D4" location="'1'!B41" display="'1'!B41" xr:uid="{9053488A-906B-4894-A380-455B235041CF}"/>
    <hyperlink ref="E4" location="'1'!B57" display="'1'!B57" xr:uid="{4C6A91F8-F6D2-482C-A159-7D576F81D2FC}"/>
    <hyperlink ref="F4" location="'1'!B73" display="'1'!B73" xr:uid="{A1DAB1D8-82D8-47F1-A788-D6938971D213}"/>
    <hyperlink ref="J18" location="'Tasks, Summary &amp; Declaration'!B23" display="Back to Tasks" xr:uid="{B4E7E796-CC48-4A0B-9F80-5AEC9B478109}"/>
    <hyperlink ref="J34" location="'Tasks, Summary &amp; Declaration'!B37" display="Back to Tasks" xr:uid="{4DFA1A5A-33D5-466B-A21C-BADEA894A019}"/>
    <hyperlink ref="J50" location="'Tasks, Summary &amp; Declaration'!B51" display="Back to Tasks" xr:uid="{C972128A-30A8-45EF-9422-3645F5FED5C9}"/>
    <hyperlink ref="J66" location="'Tasks, Summary &amp; Declaration'!B65" display="Back to Tasks" xr:uid="{E262BE0B-1AFB-4E3D-AE2F-8447D2B268F3}"/>
    <hyperlink ref="J82" location="'Tasks, Summary &amp; Declaration'!B79" display="Back to Tasks" xr:uid="{09A87A9D-092D-4D34-9EB3-22138C2E6C2B}"/>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5AFF9-D826-439A-852D-2C4897DC6A34}">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Declaration'!$B$7+(7*33)</f>
        <v>231</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231</v>
      </c>
      <c r="C8" s="150">
        <f>$G$1+1</f>
        <v>232</v>
      </c>
      <c r="D8" s="150">
        <f>$G$1+2</f>
        <v>233</v>
      </c>
      <c r="E8" s="150">
        <f>$G$1+3</f>
        <v>234</v>
      </c>
      <c r="F8" s="150">
        <f>$G$1+4</f>
        <v>235</v>
      </c>
      <c r="G8" s="151">
        <f>G1+5</f>
        <v>236</v>
      </c>
      <c r="H8" s="151">
        <f>G1+6</f>
        <v>237</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Ireland'!$B$1:$L$10,'34'!B8),"HOLIDAY",IF(B19&gt;'Tasks, Summary &amp; Declaration'!$C$9, 'Tasks, Summary &amp; Declaration'!$C$9, '34'!B19))</f>
        <v>0</v>
      </c>
      <c r="C20" s="171">
        <f>IF(COUNTIF('Holidays Ireland'!$B$1:$L$10,'34'!C8),"HOLIDAY",IF(C19&gt;'Tasks, Summary &amp; Declaration'!$C$9, 'Tasks, Summary &amp; Declaration'!$C$9, '34'!C19))</f>
        <v>0</v>
      </c>
      <c r="D20" s="171">
        <f>IF(COUNTIF('Holidays Ireland'!$B$1:$L$10,'34'!D8),"HOLIDAY",IF(D19&gt;'Tasks, Summary &amp; Declaration'!$C$9, 'Tasks, Summary &amp; Declaration'!$C$9, '34'!D19))</f>
        <v>0</v>
      </c>
      <c r="E20" s="171">
        <f>IF(COUNTIF('Holidays Ireland'!$B$1:$L$10,'34'!E8),"HOLIDAY",IF(E19&gt;'Tasks, Summary &amp; Declaration'!$C$9, 'Tasks, Summary &amp; Declaration'!$C$9, '34'!E19))</f>
        <v>0</v>
      </c>
      <c r="F20" s="171">
        <f>IF(COUNTIF('Holidays Ireland'!$B$1:$L$10,'34'!F8),"HOLIDAY",IF(F19&gt;'Tasks, Summary &amp; Declaration'!$C$9, 'Tasks, Summary &amp; Declaration'!$C$9, '34'!F19))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231</v>
      </c>
      <c r="C24" s="176">
        <f t="shared" ref="C24:H24" si="2">C8</f>
        <v>232</v>
      </c>
      <c r="D24" s="176">
        <f t="shared" si="2"/>
        <v>233</v>
      </c>
      <c r="E24" s="176">
        <f t="shared" si="2"/>
        <v>234</v>
      </c>
      <c r="F24" s="176">
        <f t="shared" si="2"/>
        <v>235</v>
      </c>
      <c r="G24" s="177">
        <f t="shared" si="2"/>
        <v>236</v>
      </c>
      <c r="H24" s="177">
        <f t="shared" si="2"/>
        <v>237</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Ireland'!$B$1:$L$10,'34'!B24),"HOLIDAY",IF(B35&gt;'Tasks, Summary &amp; Declaration'!$C$9, 'Tasks, Summary &amp; Declaration'!$C$9, '34'!B35))</f>
        <v>0</v>
      </c>
      <c r="C36" s="171">
        <f>IF(COUNTIF('Holidays Ireland'!$B$1:$L$10,'34'!C24),"HOLIDAY",IF(C35&gt;'Tasks, Summary &amp; Declaration'!$C$9, 'Tasks, Summary &amp; Declaration'!$C$9, '34'!C35))</f>
        <v>0</v>
      </c>
      <c r="D36" s="171">
        <f>IF(COUNTIF('Holidays Ireland'!$B$1:$L$10,'34'!D24),"HOLIDAY",IF(D35&gt;'Tasks, Summary &amp; Declaration'!$C$9, 'Tasks, Summary &amp; Declaration'!$C$9, '34'!D35))</f>
        <v>0</v>
      </c>
      <c r="E36" s="171">
        <f>IF(COUNTIF('Holidays Ireland'!$B$1:$L$10,'34'!E24),"HOLIDAY",IF(E35&gt;'Tasks, Summary &amp; Declaration'!$C$9, 'Tasks, Summary &amp; Declaration'!$C$9, '34'!E35))</f>
        <v>0</v>
      </c>
      <c r="F36" s="171">
        <f>IF(COUNTIF('Holidays Ireland'!$B$1:$L$10,'34'!F24),"HOLIDAY",IF(F35&gt;'Tasks, Summary &amp; Declaration'!$C$9, 'Tasks, Summary &amp; Declaration'!$C$9, '34'!F35))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231</v>
      </c>
      <c r="C40" s="176">
        <f t="shared" ref="C40:H40" si="5">C8</f>
        <v>232</v>
      </c>
      <c r="D40" s="176">
        <f t="shared" si="5"/>
        <v>233</v>
      </c>
      <c r="E40" s="176">
        <f t="shared" si="5"/>
        <v>234</v>
      </c>
      <c r="F40" s="176">
        <f t="shared" si="5"/>
        <v>235</v>
      </c>
      <c r="G40" s="177">
        <f t="shared" si="5"/>
        <v>236</v>
      </c>
      <c r="H40" s="177">
        <f t="shared" si="5"/>
        <v>237</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Ireland'!$B$1:$L$10,'34'!B40),"HOLIDAY",IF(B51&gt;'Tasks, Summary &amp; Declaration'!$C$9, 'Tasks, Summary &amp; Declaration'!$C$9, '34'!B51))</f>
        <v>0</v>
      </c>
      <c r="C52" s="171">
        <f>IF(COUNTIF('Holidays Ireland'!$B$1:$L$10,'34'!C40),"HOLIDAY",IF(C51&gt;'Tasks, Summary &amp; Declaration'!$C$9, 'Tasks, Summary &amp; Declaration'!$C$9, '34'!C51))</f>
        <v>0</v>
      </c>
      <c r="D52" s="171">
        <f>IF(COUNTIF('Holidays Ireland'!$B$1:$L$10,'34'!D40),"HOLIDAY",IF(D51&gt;'Tasks, Summary &amp; Declaration'!$C$9, 'Tasks, Summary &amp; Declaration'!$C$9, '34'!D51))</f>
        <v>0</v>
      </c>
      <c r="E52" s="171">
        <f>IF(COUNTIF('Holidays Ireland'!$B$1:$L$10,'34'!E40),"HOLIDAY",IF(E51&gt;'Tasks, Summary &amp; Declaration'!$C$9, 'Tasks, Summary &amp; Declaration'!$C$9, '34'!E51))</f>
        <v>0</v>
      </c>
      <c r="F52" s="171">
        <f>IF(COUNTIF('Holidays Ireland'!$B$1:$L$10,'34'!F40),"HOLIDAY",IF(F51&gt;'Tasks, Summary &amp; Declaration'!$C$9, 'Tasks, Summary &amp; Declaration'!$C$9, '34'!F51))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231</v>
      </c>
      <c r="C56" s="176">
        <f t="shared" ref="C56:F56" si="8">C8</f>
        <v>232</v>
      </c>
      <c r="D56" s="176">
        <f t="shared" si="8"/>
        <v>233</v>
      </c>
      <c r="E56" s="176">
        <f t="shared" si="8"/>
        <v>234</v>
      </c>
      <c r="F56" s="176">
        <f t="shared" si="8"/>
        <v>235</v>
      </c>
      <c r="G56" s="177">
        <f t="shared" ref="G56:H56" si="9">G24</f>
        <v>236</v>
      </c>
      <c r="H56" s="177">
        <f t="shared" si="9"/>
        <v>237</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Ireland'!$B$1:$L$10,'34'!B56),"HOLIDAY",IF(B67&gt;'Tasks, Summary &amp; Declaration'!$C$9, 'Tasks, Summary &amp; Declaration'!$C$9, '34'!B67))</f>
        <v>0</v>
      </c>
      <c r="C68" s="171">
        <f>IF(COUNTIF('Holidays Ireland'!$B$1:$L$10,'34'!C56),"HOLIDAY",IF(C67&gt;'Tasks, Summary &amp; Declaration'!$C$9, 'Tasks, Summary &amp; Declaration'!$C$9, '34'!C67))</f>
        <v>0</v>
      </c>
      <c r="D68" s="171">
        <f>IF(COUNTIF('Holidays Ireland'!$B$1:$L$10,'34'!D56),"HOLIDAY",IF(D67&gt;'Tasks, Summary &amp; Declaration'!$C$9, 'Tasks, Summary &amp; Declaration'!$C$9, '34'!D67))</f>
        <v>0</v>
      </c>
      <c r="E68" s="171">
        <f>IF(COUNTIF('Holidays Ireland'!$B$1:$L$10,'34'!E56),"HOLIDAY",IF(E67&gt;'Tasks, Summary &amp; Declaration'!$C$9, 'Tasks, Summary &amp; Declaration'!$C$9, '34'!E67))</f>
        <v>0</v>
      </c>
      <c r="F68" s="171">
        <f>IF(COUNTIF('Holidays Ireland'!$B$1:$L$10,'34'!F56),"HOLIDAY",IF(F67&gt;'Tasks, Summary &amp; Declaration'!$C$9, 'Tasks, Summary &amp; Declaration'!$C$9, '34'!F67))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231</v>
      </c>
      <c r="C72" s="176">
        <f t="shared" ref="C72:F72" si="12">C8</f>
        <v>232</v>
      </c>
      <c r="D72" s="176">
        <f t="shared" si="12"/>
        <v>233</v>
      </c>
      <c r="E72" s="176">
        <f t="shared" si="12"/>
        <v>234</v>
      </c>
      <c r="F72" s="176">
        <f t="shared" si="12"/>
        <v>235</v>
      </c>
      <c r="G72" s="177">
        <f t="shared" ref="G72:H72" si="13">G40</f>
        <v>236</v>
      </c>
      <c r="H72" s="177">
        <f t="shared" si="13"/>
        <v>237</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Ireland'!$B$1:$L$10,'34'!B72),"HOLIDAY",IF(B83&gt;'Tasks, Summary &amp; Declaration'!$C$9, 'Tasks, Summary &amp; Declaration'!$C$9, '34'!B83))</f>
        <v>0</v>
      </c>
      <c r="C84" s="171">
        <f>IF(COUNTIF('Holidays Ireland'!$B$1:$L$10,'34'!C72),"HOLIDAY",IF(C83&gt;'Tasks, Summary &amp; Declaration'!$C$9, 'Tasks, Summary &amp; Declaration'!$C$9, '34'!C83))</f>
        <v>0</v>
      </c>
      <c r="D84" s="171">
        <f>IF(COUNTIF('Holidays Ireland'!$B$1:$L$10,'34'!D72),"HOLIDAY",IF(D83&gt;'Tasks, Summary &amp; Declaration'!$C$9, 'Tasks, Summary &amp; Declaration'!$C$9, '34'!D83))</f>
        <v>0</v>
      </c>
      <c r="E84" s="171">
        <f>IF(COUNTIF('Holidays Ireland'!$B$1:$L$10,'34'!E72),"HOLIDAY",IF(E83&gt;'Tasks, Summary &amp; Declaration'!$C$9, 'Tasks, Summary &amp; Declaration'!$C$9, '34'!E83))</f>
        <v>0</v>
      </c>
      <c r="F84" s="171">
        <f>IF(COUNTIF('Holidays Ireland'!$B$1:$L$10,'34'!F72),"HOLIDAY",IF(F83&gt;'Tasks, Summary &amp; Declaration'!$C$9, 'Tasks, Summary &amp; Declaration'!$C$9, '34'!F83))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rINoFchH0S/tD/RIMfFCbu7f9qfnurJOC32L1dMEglA1/aubwlN8jho88WWi3bMg9BwU4UGa5wbXogCeEpUU7A==" saltValue="wzr/IwL3BeG5DRRjzhcLZg=="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99" priority="3">
      <formula>LEN(TRIM(B4))&gt;0</formula>
    </cfRule>
  </conditionalFormatting>
  <conditionalFormatting sqref="C4">
    <cfRule type="notContainsBlanks" dxfId="98" priority="2">
      <formula>LEN(TRIM(C4))&gt;0</formula>
    </cfRule>
  </conditionalFormatting>
  <conditionalFormatting sqref="D4">
    <cfRule type="notContainsBlanks" dxfId="97" priority="7">
      <formula>LEN(TRIM(D4))&gt;0</formula>
    </cfRule>
  </conditionalFormatting>
  <conditionalFormatting sqref="E4">
    <cfRule type="notContainsBlanks" dxfId="96" priority="6">
      <formula>LEN(TRIM(E4))&gt;0</formula>
    </cfRule>
  </conditionalFormatting>
  <conditionalFormatting sqref="F4">
    <cfRule type="notContainsBlanks" dxfId="95" priority="1">
      <formula>LEN(TRIM(F4))&gt;0</formula>
    </cfRule>
  </conditionalFormatting>
  <hyperlinks>
    <hyperlink ref="B4" location="'1'!B9" display="'1'!B9" xr:uid="{16A1A3FC-ACE6-458D-979C-B7AB3E7BB99A}"/>
    <hyperlink ref="C4" location="'1'!B25" display="'1'!B25" xr:uid="{D7B99D05-AA9E-4EDA-901B-89A27294EDF3}"/>
    <hyperlink ref="D4" location="'1'!B41" display="'1'!B41" xr:uid="{F60FFAF3-6C57-487F-9F4A-18B230771F4A}"/>
    <hyperlink ref="E4" location="'1'!B57" display="'1'!B57" xr:uid="{53556E82-20C8-46B1-8603-A7F60D7D1CB0}"/>
    <hyperlink ref="F4" location="'1'!B73" display="'1'!B73" xr:uid="{A7B83556-F99A-4B33-906B-C520527F14A1}"/>
    <hyperlink ref="J18" location="'Tasks, Summary &amp; Declaration'!B23" display="Back to Tasks" xr:uid="{51A4F74E-A6AA-4B1F-AC1A-01F82A585333}"/>
    <hyperlink ref="J34" location="'Tasks, Summary &amp; Declaration'!B37" display="Back to Tasks" xr:uid="{63C9F046-D0CB-4335-8E92-9C93C5D7DD1D}"/>
    <hyperlink ref="J50" location="'Tasks, Summary &amp; Declaration'!B51" display="Back to Tasks" xr:uid="{6BDA1C7A-0652-461D-BC18-30D2B188714F}"/>
    <hyperlink ref="J66" location="'Tasks, Summary &amp; Declaration'!B65" display="Back to Tasks" xr:uid="{D15AB34C-0A3E-4AEC-B8DD-FE45EDDB2281}"/>
    <hyperlink ref="J82" location="'Tasks, Summary &amp; Declaration'!B79" display="Back to Tasks" xr:uid="{E5F23581-8886-45B3-9568-D2E7D3808C68}"/>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6A096-686C-4223-842D-E1F336ABC164}">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Declaration'!$B$7+(7*34)</f>
        <v>238</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238</v>
      </c>
      <c r="C8" s="150">
        <f>$G$1+1</f>
        <v>239</v>
      </c>
      <c r="D8" s="150">
        <f>$G$1+2</f>
        <v>240</v>
      </c>
      <c r="E8" s="150">
        <f>$G$1+3</f>
        <v>241</v>
      </c>
      <c r="F8" s="150">
        <f>$G$1+4</f>
        <v>242</v>
      </c>
      <c r="G8" s="151">
        <f>G1+5</f>
        <v>243</v>
      </c>
      <c r="H8" s="151">
        <f>G1+6</f>
        <v>244</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Ireland'!$B$1:$L$10,'35'!B8),"HOLIDAY",IF(B19&gt;'Tasks, Summary &amp; Declaration'!$C$9, 'Tasks, Summary &amp; Declaration'!$C$9, '35'!B19))</f>
        <v>0</v>
      </c>
      <c r="C20" s="171">
        <f>IF(COUNTIF('Holidays Ireland'!$B$1:$L$10,'35'!C8),"HOLIDAY",IF(C19&gt;'Tasks, Summary &amp; Declaration'!$C$9, 'Tasks, Summary &amp; Declaration'!$C$9, '35'!C19))</f>
        <v>0</v>
      </c>
      <c r="D20" s="171">
        <f>IF(COUNTIF('Holidays Ireland'!$B$1:$L$10,'35'!D8),"HOLIDAY",IF(D19&gt;'Tasks, Summary &amp; Declaration'!$C$9, 'Tasks, Summary &amp; Declaration'!$C$9, '35'!D19))</f>
        <v>0</v>
      </c>
      <c r="E20" s="171">
        <f>IF(COUNTIF('Holidays Ireland'!$B$1:$L$10,'35'!E8),"HOLIDAY",IF(E19&gt;'Tasks, Summary &amp; Declaration'!$C$9, 'Tasks, Summary &amp; Declaration'!$C$9, '35'!E19))</f>
        <v>0</v>
      </c>
      <c r="F20" s="171">
        <f>IF(COUNTIF('Holidays Ireland'!$B$1:$L$10,'35'!F8),"HOLIDAY",IF(F19&gt;'Tasks, Summary &amp; Declaration'!$C$9, 'Tasks, Summary &amp; Declaration'!$C$9, '35'!F19))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238</v>
      </c>
      <c r="C24" s="176">
        <f t="shared" ref="C24:H24" si="2">C8</f>
        <v>239</v>
      </c>
      <c r="D24" s="176">
        <f t="shared" si="2"/>
        <v>240</v>
      </c>
      <c r="E24" s="176">
        <f t="shared" si="2"/>
        <v>241</v>
      </c>
      <c r="F24" s="176">
        <f t="shared" si="2"/>
        <v>242</v>
      </c>
      <c r="G24" s="177">
        <f t="shared" si="2"/>
        <v>243</v>
      </c>
      <c r="H24" s="177">
        <f t="shared" si="2"/>
        <v>244</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Ireland'!$B$1:$L$10,'35'!B24),"HOLIDAY",IF(B35&gt;'Tasks, Summary &amp; Declaration'!$C$9, 'Tasks, Summary &amp; Declaration'!$C$9, '35'!B35))</f>
        <v>0</v>
      </c>
      <c r="C36" s="171">
        <f>IF(COUNTIF('Holidays Ireland'!$B$1:$L$10,'35'!C24),"HOLIDAY",IF(C35&gt;'Tasks, Summary &amp; Declaration'!$C$9, 'Tasks, Summary &amp; Declaration'!$C$9, '35'!C35))</f>
        <v>0</v>
      </c>
      <c r="D36" s="171">
        <f>IF(COUNTIF('Holidays Ireland'!$B$1:$L$10,'35'!D24),"HOLIDAY",IF(D35&gt;'Tasks, Summary &amp; Declaration'!$C$9, 'Tasks, Summary &amp; Declaration'!$C$9, '35'!D35))</f>
        <v>0</v>
      </c>
      <c r="E36" s="171">
        <f>IF(COUNTIF('Holidays Ireland'!$B$1:$L$10,'35'!E24),"HOLIDAY",IF(E35&gt;'Tasks, Summary &amp; Declaration'!$C$9, 'Tasks, Summary &amp; Declaration'!$C$9, '35'!E35))</f>
        <v>0</v>
      </c>
      <c r="F36" s="171">
        <f>IF(COUNTIF('Holidays Ireland'!$B$1:$L$10,'35'!F24),"HOLIDAY",IF(F35&gt;'Tasks, Summary &amp; Declaration'!$C$9, 'Tasks, Summary &amp; Declaration'!$C$9, '35'!F35))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238</v>
      </c>
      <c r="C40" s="176">
        <f t="shared" ref="C40:H40" si="5">C8</f>
        <v>239</v>
      </c>
      <c r="D40" s="176">
        <f t="shared" si="5"/>
        <v>240</v>
      </c>
      <c r="E40" s="176">
        <f t="shared" si="5"/>
        <v>241</v>
      </c>
      <c r="F40" s="176">
        <f t="shared" si="5"/>
        <v>242</v>
      </c>
      <c r="G40" s="177">
        <f t="shared" si="5"/>
        <v>243</v>
      </c>
      <c r="H40" s="177">
        <f t="shared" si="5"/>
        <v>244</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Ireland'!$B$1:$L$10,'35'!B40),"HOLIDAY",IF(B51&gt;'Tasks, Summary &amp; Declaration'!$C$9, 'Tasks, Summary &amp; Declaration'!$C$9, '35'!B51))</f>
        <v>0</v>
      </c>
      <c r="C52" s="171">
        <f>IF(COUNTIF('Holidays Ireland'!$B$1:$L$10,'35'!C40),"HOLIDAY",IF(C51&gt;'Tasks, Summary &amp; Declaration'!$C$9, 'Tasks, Summary &amp; Declaration'!$C$9, '35'!C51))</f>
        <v>0</v>
      </c>
      <c r="D52" s="171">
        <f>IF(COUNTIF('Holidays Ireland'!$B$1:$L$10,'35'!D40),"HOLIDAY",IF(D51&gt;'Tasks, Summary &amp; Declaration'!$C$9, 'Tasks, Summary &amp; Declaration'!$C$9, '35'!D51))</f>
        <v>0</v>
      </c>
      <c r="E52" s="171">
        <f>IF(COUNTIF('Holidays Ireland'!$B$1:$L$10,'35'!E40),"HOLIDAY",IF(E51&gt;'Tasks, Summary &amp; Declaration'!$C$9, 'Tasks, Summary &amp; Declaration'!$C$9, '35'!E51))</f>
        <v>0</v>
      </c>
      <c r="F52" s="171">
        <f>IF(COUNTIF('Holidays Ireland'!$B$1:$L$10,'35'!F40),"HOLIDAY",IF(F51&gt;'Tasks, Summary &amp; Declaration'!$C$9, 'Tasks, Summary &amp; Declaration'!$C$9, '35'!F51))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238</v>
      </c>
      <c r="C56" s="176">
        <f t="shared" ref="C56:F56" si="8">C8</f>
        <v>239</v>
      </c>
      <c r="D56" s="176">
        <f t="shared" si="8"/>
        <v>240</v>
      </c>
      <c r="E56" s="176">
        <f t="shared" si="8"/>
        <v>241</v>
      </c>
      <c r="F56" s="176">
        <f t="shared" si="8"/>
        <v>242</v>
      </c>
      <c r="G56" s="177">
        <f t="shared" ref="G56:H56" si="9">G24</f>
        <v>243</v>
      </c>
      <c r="H56" s="177">
        <f t="shared" si="9"/>
        <v>244</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Ireland'!$B$1:$L$10,'35'!B56),"HOLIDAY",IF(B67&gt;'Tasks, Summary &amp; Declaration'!$C$9, 'Tasks, Summary &amp; Declaration'!$C$9, '35'!B67))</f>
        <v>0</v>
      </c>
      <c r="C68" s="171">
        <f>IF(COUNTIF('Holidays Ireland'!$B$1:$L$10,'35'!C56),"HOLIDAY",IF(C67&gt;'Tasks, Summary &amp; Declaration'!$C$9, 'Tasks, Summary &amp; Declaration'!$C$9, '35'!C67))</f>
        <v>0</v>
      </c>
      <c r="D68" s="171">
        <f>IF(COUNTIF('Holidays Ireland'!$B$1:$L$10,'35'!D56),"HOLIDAY",IF(D67&gt;'Tasks, Summary &amp; Declaration'!$C$9, 'Tasks, Summary &amp; Declaration'!$C$9, '35'!D67))</f>
        <v>0</v>
      </c>
      <c r="E68" s="171">
        <f>IF(COUNTIF('Holidays Ireland'!$B$1:$L$10,'35'!E56),"HOLIDAY",IF(E67&gt;'Tasks, Summary &amp; Declaration'!$C$9, 'Tasks, Summary &amp; Declaration'!$C$9, '35'!E67))</f>
        <v>0</v>
      </c>
      <c r="F68" s="171">
        <f>IF(COUNTIF('Holidays Ireland'!$B$1:$L$10,'35'!F56),"HOLIDAY",IF(F67&gt;'Tasks, Summary &amp; Declaration'!$C$9, 'Tasks, Summary &amp; Declaration'!$C$9, '35'!F67))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238</v>
      </c>
      <c r="C72" s="176">
        <f t="shared" ref="C72:F72" si="12">C8</f>
        <v>239</v>
      </c>
      <c r="D72" s="176">
        <f t="shared" si="12"/>
        <v>240</v>
      </c>
      <c r="E72" s="176">
        <f t="shared" si="12"/>
        <v>241</v>
      </c>
      <c r="F72" s="176">
        <f t="shared" si="12"/>
        <v>242</v>
      </c>
      <c r="G72" s="177">
        <f t="shared" ref="G72:H72" si="13">G40</f>
        <v>243</v>
      </c>
      <c r="H72" s="177">
        <f t="shared" si="13"/>
        <v>244</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Ireland'!$B$1:$L$10,'35'!B72),"HOLIDAY",IF(B83&gt;'Tasks, Summary &amp; Declaration'!$C$9, 'Tasks, Summary &amp; Declaration'!$C$9, '35'!B83))</f>
        <v>0</v>
      </c>
      <c r="C84" s="171">
        <f>IF(COUNTIF('Holidays Ireland'!$B$1:$L$10,'35'!C72),"HOLIDAY",IF(C83&gt;'Tasks, Summary &amp; Declaration'!$C$9, 'Tasks, Summary &amp; Declaration'!$C$9, '35'!C83))</f>
        <v>0</v>
      </c>
      <c r="D84" s="171">
        <f>IF(COUNTIF('Holidays Ireland'!$B$1:$L$10,'35'!D72),"HOLIDAY",IF(D83&gt;'Tasks, Summary &amp; Declaration'!$C$9, 'Tasks, Summary &amp; Declaration'!$C$9, '35'!D83))</f>
        <v>0</v>
      </c>
      <c r="E84" s="171">
        <f>IF(COUNTIF('Holidays Ireland'!$B$1:$L$10,'35'!E72),"HOLIDAY",IF(E83&gt;'Tasks, Summary &amp; Declaration'!$C$9, 'Tasks, Summary &amp; Declaration'!$C$9, '35'!E83))</f>
        <v>0</v>
      </c>
      <c r="F84" s="171">
        <f>IF(COUNTIF('Holidays Ireland'!$B$1:$L$10,'35'!F72),"HOLIDAY",IF(F83&gt;'Tasks, Summary &amp; Declaration'!$C$9, 'Tasks, Summary &amp; Declaration'!$C$9, '35'!F83))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KLBXAZGvx1zjnYJ90+Ek/H1KxizF8Y8kvnscNjiBpOEFsvzWXQPFQY0JHWJ3jYurlAaTY3c94gMpQx2pnouO1A==" saltValue="PsBEGyhEz+L0r2e8K+9lVQ=="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94" priority="3">
      <formula>LEN(TRIM(B4))&gt;0</formula>
    </cfRule>
  </conditionalFormatting>
  <conditionalFormatting sqref="C4">
    <cfRule type="notContainsBlanks" dxfId="93" priority="2">
      <formula>LEN(TRIM(C4))&gt;0</formula>
    </cfRule>
  </conditionalFormatting>
  <conditionalFormatting sqref="D4">
    <cfRule type="notContainsBlanks" dxfId="92" priority="7">
      <formula>LEN(TRIM(D4))&gt;0</formula>
    </cfRule>
  </conditionalFormatting>
  <conditionalFormatting sqref="E4">
    <cfRule type="notContainsBlanks" dxfId="91" priority="6">
      <formula>LEN(TRIM(E4))&gt;0</formula>
    </cfRule>
  </conditionalFormatting>
  <conditionalFormatting sqref="F4">
    <cfRule type="notContainsBlanks" dxfId="90" priority="1">
      <formula>LEN(TRIM(F4))&gt;0</formula>
    </cfRule>
  </conditionalFormatting>
  <hyperlinks>
    <hyperlink ref="B4" location="'1'!B9" display="'1'!B9" xr:uid="{EDA1F59F-2C8D-4AAF-BB1A-D531498CE1C4}"/>
    <hyperlink ref="C4" location="'1'!B25" display="'1'!B25" xr:uid="{475D12F5-6E6F-46C5-A150-A3423C52D8D9}"/>
    <hyperlink ref="D4" location="'1'!B41" display="'1'!B41" xr:uid="{97EDA3D2-A8C0-4AEF-A610-DE236B45CA7A}"/>
    <hyperlink ref="E4" location="'1'!B57" display="'1'!B57" xr:uid="{DDCBAAAE-D76B-4834-BF6F-55334175C4E0}"/>
    <hyperlink ref="F4" location="'1'!B73" display="'1'!B73" xr:uid="{C285A547-B1EE-4E98-8633-6F0EF65D1CDB}"/>
    <hyperlink ref="J18" location="'Tasks, Summary &amp; Declaration'!B23" display="Back to Tasks" xr:uid="{D8BD44C5-74EB-449E-97CF-B18D4FDC7098}"/>
    <hyperlink ref="J34" location="'Tasks, Summary &amp; Declaration'!B37" display="Back to Tasks" xr:uid="{E8A7C7D5-8B91-469B-BD8A-A9F62B51CE54}"/>
    <hyperlink ref="J50" location="'Tasks, Summary &amp; Declaration'!B51" display="Back to Tasks" xr:uid="{DEB27367-416A-4278-87D1-00AFB6FDF402}"/>
    <hyperlink ref="J66" location="'Tasks, Summary &amp; Declaration'!B65" display="Back to Tasks" xr:uid="{873BDD8D-976F-4B8C-AFE7-7BF1FED2A107}"/>
    <hyperlink ref="J82" location="'Tasks, Summary &amp; Declaration'!B79" display="Back to Tasks" xr:uid="{0A5420F2-9AB4-4560-88B5-E8B59EA7446F}"/>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20121-2F71-48CB-A71F-3E8F1A9775A6}">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Declaration'!$B$7+(7*35)</f>
        <v>245</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245</v>
      </c>
      <c r="C8" s="150">
        <f>$G$1+1</f>
        <v>246</v>
      </c>
      <c r="D8" s="150">
        <f>$G$1+2</f>
        <v>247</v>
      </c>
      <c r="E8" s="150">
        <f>$G$1+3</f>
        <v>248</v>
      </c>
      <c r="F8" s="150">
        <f>$G$1+4</f>
        <v>249</v>
      </c>
      <c r="G8" s="151">
        <f>G1+5</f>
        <v>250</v>
      </c>
      <c r="H8" s="151">
        <f>G1+6</f>
        <v>251</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Ireland'!$B$1:$L$10,'36'!B8),"HOLIDAY",IF(B19&gt;'Tasks, Summary &amp; Declaration'!$C$9, 'Tasks, Summary &amp; Declaration'!$C$9, '36'!B19))</f>
        <v>0</v>
      </c>
      <c r="C20" s="171">
        <f>IF(COUNTIF('Holidays Ireland'!$B$1:$L$10,'36'!C8),"HOLIDAY",IF(C19&gt;'Tasks, Summary &amp; Declaration'!$C$9, 'Tasks, Summary &amp; Declaration'!$C$9, '36'!C19))</f>
        <v>0</v>
      </c>
      <c r="D20" s="171">
        <f>IF(COUNTIF('Holidays Ireland'!$B$1:$L$10,'36'!D8),"HOLIDAY",IF(D19&gt;'Tasks, Summary &amp; Declaration'!$C$9, 'Tasks, Summary &amp; Declaration'!$C$9, '36'!D19))</f>
        <v>0</v>
      </c>
      <c r="E20" s="171">
        <f>IF(COUNTIF('Holidays Ireland'!$B$1:$L$10,'36'!E8),"HOLIDAY",IF(E19&gt;'Tasks, Summary &amp; Declaration'!$C$9, 'Tasks, Summary &amp; Declaration'!$C$9, '36'!E19))</f>
        <v>0</v>
      </c>
      <c r="F20" s="171">
        <f>IF(COUNTIF('Holidays Ireland'!$B$1:$L$10,'36'!F8),"HOLIDAY",IF(F19&gt;'Tasks, Summary &amp; Declaration'!$C$9, 'Tasks, Summary &amp; Declaration'!$C$9, '36'!F19))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245</v>
      </c>
      <c r="C24" s="176">
        <f t="shared" ref="C24:H24" si="2">C8</f>
        <v>246</v>
      </c>
      <c r="D24" s="176">
        <f t="shared" si="2"/>
        <v>247</v>
      </c>
      <c r="E24" s="176">
        <f t="shared" si="2"/>
        <v>248</v>
      </c>
      <c r="F24" s="176">
        <f t="shared" si="2"/>
        <v>249</v>
      </c>
      <c r="G24" s="177">
        <f t="shared" si="2"/>
        <v>250</v>
      </c>
      <c r="H24" s="177">
        <f t="shared" si="2"/>
        <v>251</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Ireland'!$B$1:$L$10,'36'!B24),"HOLIDAY",IF(B35&gt;'Tasks, Summary &amp; Declaration'!$C$9, 'Tasks, Summary &amp; Declaration'!$C$9, '36'!B35))</f>
        <v>0</v>
      </c>
      <c r="C36" s="171">
        <f>IF(COUNTIF('Holidays Ireland'!$B$1:$L$10,'36'!C24),"HOLIDAY",IF(C35&gt;'Tasks, Summary &amp; Declaration'!$C$9, 'Tasks, Summary &amp; Declaration'!$C$9, '36'!C35))</f>
        <v>0</v>
      </c>
      <c r="D36" s="171">
        <f>IF(COUNTIF('Holidays Ireland'!$B$1:$L$10,'36'!D24),"HOLIDAY",IF(D35&gt;'Tasks, Summary &amp; Declaration'!$C$9, 'Tasks, Summary &amp; Declaration'!$C$9, '36'!D35))</f>
        <v>0</v>
      </c>
      <c r="E36" s="171">
        <f>IF(COUNTIF('Holidays Ireland'!$B$1:$L$10,'36'!E24),"HOLIDAY",IF(E35&gt;'Tasks, Summary &amp; Declaration'!$C$9, 'Tasks, Summary &amp; Declaration'!$C$9, '36'!E35))</f>
        <v>0</v>
      </c>
      <c r="F36" s="171">
        <f>IF(COUNTIF('Holidays Ireland'!$B$1:$L$10,'36'!F24),"HOLIDAY",IF(F35&gt;'Tasks, Summary &amp; Declaration'!$C$9, 'Tasks, Summary &amp; Declaration'!$C$9, '36'!F35))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245</v>
      </c>
      <c r="C40" s="176">
        <f t="shared" ref="C40:H40" si="5">C8</f>
        <v>246</v>
      </c>
      <c r="D40" s="176">
        <f t="shared" si="5"/>
        <v>247</v>
      </c>
      <c r="E40" s="176">
        <f t="shared" si="5"/>
        <v>248</v>
      </c>
      <c r="F40" s="176">
        <f t="shared" si="5"/>
        <v>249</v>
      </c>
      <c r="G40" s="177">
        <f t="shared" si="5"/>
        <v>250</v>
      </c>
      <c r="H40" s="177">
        <f t="shared" si="5"/>
        <v>251</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Ireland'!$B$1:$L$10,'36'!B40),"HOLIDAY",IF(B51&gt;'Tasks, Summary &amp; Declaration'!$C$9, 'Tasks, Summary &amp; Declaration'!$C$9, '36'!B51))</f>
        <v>0</v>
      </c>
      <c r="C52" s="171">
        <f>IF(COUNTIF('Holidays Ireland'!$B$1:$L$10,'36'!C40),"HOLIDAY",IF(C51&gt;'Tasks, Summary &amp; Declaration'!$C$9, 'Tasks, Summary &amp; Declaration'!$C$9, '36'!C51))</f>
        <v>0</v>
      </c>
      <c r="D52" s="171">
        <f>IF(COUNTIF('Holidays Ireland'!$B$1:$L$10,'36'!D40),"HOLIDAY",IF(D51&gt;'Tasks, Summary &amp; Declaration'!$C$9, 'Tasks, Summary &amp; Declaration'!$C$9, '36'!D51))</f>
        <v>0</v>
      </c>
      <c r="E52" s="171">
        <f>IF(COUNTIF('Holidays Ireland'!$B$1:$L$10,'36'!E40),"HOLIDAY",IF(E51&gt;'Tasks, Summary &amp; Declaration'!$C$9, 'Tasks, Summary &amp; Declaration'!$C$9, '36'!E51))</f>
        <v>0</v>
      </c>
      <c r="F52" s="171">
        <f>IF(COUNTIF('Holidays Ireland'!$B$1:$L$10,'36'!F40),"HOLIDAY",IF(F51&gt;'Tasks, Summary &amp; Declaration'!$C$9, 'Tasks, Summary &amp; Declaration'!$C$9, '36'!F51))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245</v>
      </c>
      <c r="C56" s="176">
        <f t="shared" ref="C56:F56" si="8">C8</f>
        <v>246</v>
      </c>
      <c r="D56" s="176">
        <f t="shared" si="8"/>
        <v>247</v>
      </c>
      <c r="E56" s="176">
        <f t="shared" si="8"/>
        <v>248</v>
      </c>
      <c r="F56" s="176">
        <f t="shared" si="8"/>
        <v>249</v>
      </c>
      <c r="G56" s="177">
        <f t="shared" ref="G56:H56" si="9">G24</f>
        <v>250</v>
      </c>
      <c r="H56" s="177">
        <f t="shared" si="9"/>
        <v>251</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Ireland'!$B$1:$L$10,'36'!B56),"HOLIDAY",IF(B67&gt;'Tasks, Summary &amp; Declaration'!$C$9, 'Tasks, Summary &amp; Declaration'!$C$9, '36'!B67))</f>
        <v>0</v>
      </c>
      <c r="C68" s="171">
        <f>IF(COUNTIF('Holidays Ireland'!$B$1:$L$10,'36'!C56),"HOLIDAY",IF(C67&gt;'Tasks, Summary &amp; Declaration'!$C$9, 'Tasks, Summary &amp; Declaration'!$C$9, '36'!C67))</f>
        <v>0</v>
      </c>
      <c r="D68" s="171">
        <f>IF(COUNTIF('Holidays Ireland'!$B$1:$L$10,'36'!D56),"HOLIDAY",IF(D67&gt;'Tasks, Summary &amp; Declaration'!$C$9, 'Tasks, Summary &amp; Declaration'!$C$9, '36'!D67))</f>
        <v>0</v>
      </c>
      <c r="E68" s="171">
        <f>IF(COUNTIF('Holidays Ireland'!$B$1:$L$10,'36'!E56),"HOLIDAY",IF(E67&gt;'Tasks, Summary &amp; Declaration'!$C$9, 'Tasks, Summary &amp; Declaration'!$C$9, '36'!E67))</f>
        <v>0</v>
      </c>
      <c r="F68" s="171">
        <f>IF(COUNTIF('Holidays Ireland'!$B$1:$L$10,'36'!F56),"HOLIDAY",IF(F67&gt;'Tasks, Summary &amp; Declaration'!$C$9, 'Tasks, Summary &amp; Declaration'!$C$9, '36'!F67))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245</v>
      </c>
      <c r="C72" s="176">
        <f t="shared" ref="C72:F72" si="12">C8</f>
        <v>246</v>
      </c>
      <c r="D72" s="176">
        <f t="shared" si="12"/>
        <v>247</v>
      </c>
      <c r="E72" s="176">
        <f t="shared" si="12"/>
        <v>248</v>
      </c>
      <c r="F72" s="176">
        <f t="shared" si="12"/>
        <v>249</v>
      </c>
      <c r="G72" s="177">
        <f t="shared" ref="G72:H72" si="13">G40</f>
        <v>250</v>
      </c>
      <c r="H72" s="177">
        <f t="shared" si="13"/>
        <v>251</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Ireland'!$B$1:$L$10,'36'!B72),"HOLIDAY",IF(B83&gt;'Tasks, Summary &amp; Declaration'!$C$9, 'Tasks, Summary &amp; Declaration'!$C$9, '36'!B83))</f>
        <v>0</v>
      </c>
      <c r="C84" s="171">
        <f>IF(COUNTIF('Holidays Ireland'!$B$1:$L$10,'36'!C72),"HOLIDAY",IF(C83&gt;'Tasks, Summary &amp; Declaration'!$C$9, 'Tasks, Summary &amp; Declaration'!$C$9, '36'!C83))</f>
        <v>0</v>
      </c>
      <c r="D84" s="171">
        <f>IF(COUNTIF('Holidays Ireland'!$B$1:$L$10,'36'!D72),"HOLIDAY",IF(D83&gt;'Tasks, Summary &amp; Declaration'!$C$9, 'Tasks, Summary &amp; Declaration'!$C$9, '36'!D83))</f>
        <v>0</v>
      </c>
      <c r="E84" s="171">
        <f>IF(COUNTIF('Holidays Ireland'!$B$1:$L$10,'36'!E72),"HOLIDAY",IF(E83&gt;'Tasks, Summary &amp; Declaration'!$C$9, 'Tasks, Summary &amp; Declaration'!$C$9, '36'!E83))</f>
        <v>0</v>
      </c>
      <c r="F84" s="171">
        <f>IF(COUNTIF('Holidays Ireland'!$B$1:$L$10,'36'!F72),"HOLIDAY",IF(F83&gt;'Tasks, Summary &amp; Declaration'!$C$9, 'Tasks, Summary &amp; Declaration'!$C$9, '36'!F83))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zgpAt2omXeDpzd9l2HV8xxno/2HeoX8WeRfol1iGiCuOitcPys0ZhO+mBkENDqzqFAj1erWNDycEfWtI3Fo2Rw==" saltValue="osYPsZI2Dxk2AjdxvDIFEQ=="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89" priority="3">
      <formula>LEN(TRIM(B4))&gt;0</formula>
    </cfRule>
  </conditionalFormatting>
  <conditionalFormatting sqref="C4">
    <cfRule type="notContainsBlanks" dxfId="88" priority="2">
      <formula>LEN(TRIM(C4))&gt;0</formula>
    </cfRule>
  </conditionalFormatting>
  <conditionalFormatting sqref="D4">
    <cfRule type="notContainsBlanks" dxfId="87" priority="7">
      <formula>LEN(TRIM(D4))&gt;0</formula>
    </cfRule>
  </conditionalFormatting>
  <conditionalFormatting sqref="E4">
    <cfRule type="notContainsBlanks" dxfId="86" priority="6">
      <formula>LEN(TRIM(E4))&gt;0</formula>
    </cfRule>
  </conditionalFormatting>
  <conditionalFormatting sqref="F4">
    <cfRule type="notContainsBlanks" dxfId="85" priority="1">
      <formula>LEN(TRIM(F4))&gt;0</formula>
    </cfRule>
  </conditionalFormatting>
  <hyperlinks>
    <hyperlink ref="B4" location="'1'!B9" display="'1'!B9" xr:uid="{5F91C298-CDDF-4DF8-9930-AB2AFE1BF7B5}"/>
    <hyperlink ref="C4" location="'1'!B25" display="'1'!B25" xr:uid="{4143D86C-4086-4296-8E1F-6243CFAE0C98}"/>
    <hyperlink ref="D4" location="'1'!B41" display="'1'!B41" xr:uid="{E695F07F-172B-4536-8D49-31A0117C8B85}"/>
    <hyperlink ref="E4" location="'1'!B57" display="'1'!B57" xr:uid="{D79BA22E-36E6-4108-B6E8-800A7883BA90}"/>
    <hyperlink ref="F4" location="'1'!B73" display="'1'!B73" xr:uid="{D12D4571-EFA4-48E1-ABDC-FE383DB68806}"/>
    <hyperlink ref="J18" location="'Tasks, Summary &amp; Declaration'!B23" display="Back to Tasks" xr:uid="{CE221EFA-0737-46FD-9B1D-4A38D56C96D2}"/>
    <hyperlink ref="J34" location="'Tasks, Summary &amp; Declaration'!B37" display="Back to Tasks" xr:uid="{B0712536-CD96-470C-A98D-F995364E8C1E}"/>
    <hyperlink ref="J50" location="'Tasks, Summary &amp; Declaration'!B51" display="Back to Tasks" xr:uid="{73497B06-00E0-4109-AF79-6E22DA070701}"/>
    <hyperlink ref="J66" location="'Tasks, Summary &amp; Declaration'!B65" display="Back to Tasks" xr:uid="{2FB350C7-98EF-49EF-9180-E3B4ADD6B4A6}"/>
    <hyperlink ref="J82" location="'Tasks, Summary &amp; Declaration'!B79" display="Back to Tasks" xr:uid="{0915BCB1-B6F5-4320-8EDC-D11FD1A07184}"/>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F10B2-278A-40CE-BEB7-823BA2484F8E}">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Declaration'!$B$7+(7*36)</f>
        <v>252</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252</v>
      </c>
      <c r="C8" s="150">
        <f>$G$1+1</f>
        <v>253</v>
      </c>
      <c r="D8" s="150">
        <f>$G$1+2</f>
        <v>254</v>
      </c>
      <c r="E8" s="150">
        <f>$G$1+3</f>
        <v>255</v>
      </c>
      <c r="F8" s="150">
        <f>$G$1+4</f>
        <v>256</v>
      </c>
      <c r="G8" s="151">
        <f>G1+5</f>
        <v>257</v>
      </c>
      <c r="H8" s="151">
        <f>G1+6</f>
        <v>258</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Ireland'!$B$1:$L$10,'37'!B8),"HOLIDAY",IF(B19&gt;'Tasks, Summary &amp; Declaration'!$C$9, 'Tasks, Summary &amp; Declaration'!$C$9, '37'!B19))</f>
        <v>0</v>
      </c>
      <c r="C20" s="171">
        <f>IF(COUNTIF('Holidays Ireland'!$B$1:$L$10,'37'!C8),"HOLIDAY",IF(C19&gt;'Tasks, Summary &amp; Declaration'!$C$9, 'Tasks, Summary &amp; Declaration'!$C$9, '37'!C19))</f>
        <v>0</v>
      </c>
      <c r="D20" s="171">
        <f>IF(COUNTIF('Holidays Ireland'!$B$1:$L$10,'37'!D8),"HOLIDAY",IF(D19&gt;'Tasks, Summary &amp; Declaration'!$C$9, 'Tasks, Summary &amp; Declaration'!$C$9, '37'!D19))</f>
        <v>0</v>
      </c>
      <c r="E20" s="171">
        <f>IF(COUNTIF('Holidays Ireland'!$B$1:$L$10,'37'!E8),"HOLIDAY",IF(E19&gt;'Tasks, Summary &amp; Declaration'!$C$9, 'Tasks, Summary &amp; Declaration'!$C$9, '37'!E19))</f>
        <v>0</v>
      </c>
      <c r="F20" s="171">
        <f>IF(COUNTIF('Holidays Ireland'!$B$1:$L$10,'37'!F8),"HOLIDAY",IF(F19&gt;'Tasks, Summary &amp; Declaration'!$C$9, 'Tasks, Summary &amp; Declaration'!$C$9, '37'!F19))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252</v>
      </c>
      <c r="C24" s="176">
        <f t="shared" ref="C24:H24" si="2">C8</f>
        <v>253</v>
      </c>
      <c r="D24" s="176">
        <f t="shared" si="2"/>
        <v>254</v>
      </c>
      <c r="E24" s="176">
        <f t="shared" si="2"/>
        <v>255</v>
      </c>
      <c r="F24" s="176">
        <f t="shared" si="2"/>
        <v>256</v>
      </c>
      <c r="G24" s="177">
        <f t="shared" si="2"/>
        <v>257</v>
      </c>
      <c r="H24" s="177">
        <f t="shared" si="2"/>
        <v>258</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Ireland'!$B$1:$L$10,'37'!B24),"HOLIDAY",IF(B35&gt;'Tasks, Summary &amp; Declaration'!$C$9, 'Tasks, Summary &amp; Declaration'!$C$9, '37'!B35))</f>
        <v>0</v>
      </c>
      <c r="C36" s="171">
        <f>IF(COUNTIF('Holidays Ireland'!$B$1:$L$10,'37'!C24),"HOLIDAY",IF(C35&gt;'Tasks, Summary &amp; Declaration'!$C$9, 'Tasks, Summary &amp; Declaration'!$C$9, '37'!C35))</f>
        <v>0</v>
      </c>
      <c r="D36" s="171">
        <f>IF(COUNTIF('Holidays Ireland'!$B$1:$L$10,'37'!D24),"HOLIDAY",IF(D35&gt;'Tasks, Summary &amp; Declaration'!$C$9, 'Tasks, Summary &amp; Declaration'!$C$9, '37'!D35))</f>
        <v>0</v>
      </c>
      <c r="E36" s="171">
        <f>IF(COUNTIF('Holidays Ireland'!$B$1:$L$10,'37'!E24),"HOLIDAY",IF(E35&gt;'Tasks, Summary &amp; Declaration'!$C$9, 'Tasks, Summary &amp; Declaration'!$C$9, '37'!E35))</f>
        <v>0</v>
      </c>
      <c r="F36" s="171">
        <f>IF(COUNTIF('Holidays Ireland'!$B$1:$L$10,'37'!F24),"HOLIDAY",IF(F35&gt;'Tasks, Summary &amp; Declaration'!$C$9, 'Tasks, Summary &amp; Declaration'!$C$9, '37'!F35))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252</v>
      </c>
      <c r="C40" s="176">
        <f t="shared" ref="C40:H40" si="5">C8</f>
        <v>253</v>
      </c>
      <c r="D40" s="176">
        <f t="shared" si="5"/>
        <v>254</v>
      </c>
      <c r="E40" s="176">
        <f t="shared" si="5"/>
        <v>255</v>
      </c>
      <c r="F40" s="176">
        <f t="shared" si="5"/>
        <v>256</v>
      </c>
      <c r="G40" s="177">
        <f t="shared" si="5"/>
        <v>257</v>
      </c>
      <c r="H40" s="177">
        <f t="shared" si="5"/>
        <v>258</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Ireland'!$B$1:$L$10,'37'!B40),"HOLIDAY",IF(B51&gt;'Tasks, Summary &amp; Declaration'!$C$9, 'Tasks, Summary &amp; Declaration'!$C$9, '37'!B51))</f>
        <v>0</v>
      </c>
      <c r="C52" s="171">
        <f>IF(COUNTIF('Holidays Ireland'!$B$1:$L$10,'37'!C40),"HOLIDAY",IF(C51&gt;'Tasks, Summary &amp; Declaration'!$C$9, 'Tasks, Summary &amp; Declaration'!$C$9, '37'!C51))</f>
        <v>0</v>
      </c>
      <c r="D52" s="171">
        <f>IF(COUNTIF('Holidays Ireland'!$B$1:$L$10,'37'!D40),"HOLIDAY",IF(D51&gt;'Tasks, Summary &amp; Declaration'!$C$9, 'Tasks, Summary &amp; Declaration'!$C$9, '37'!D51))</f>
        <v>0</v>
      </c>
      <c r="E52" s="171">
        <f>IF(COUNTIF('Holidays Ireland'!$B$1:$L$10,'37'!E40),"HOLIDAY",IF(E51&gt;'Tasks, Summary &amp; Declaration'!$C$9, 'Tasks, Summary &amp; Declaration'!$C$9, '37'!E51))</f>
        <v>0</v>
      </c>
      <c r="F52" s="171">
        <f>IF(COUNTIF('Holidays Ireland'!$B$1:$L$10,'37'!F40),"HOLIDAY",IF(F51&gt;'Tasks, Summary &amp; Declaration'!$C$9, 'Tasks, Summary &amp; Declaration'!$C$9, '37'!F51))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252</v>
      </c>
      <c r="C56" s="176">
        <f t="shared" ref="C56:F56" si="8">C8</f>
        <v>253</v>
      </c>
      <c r="D56" s="176">
        <f t="shared" si="8"/>
        <v>254</v>
      </c>
      <c r="E56" s="176">
        <f t="shared" si="8"/>
        <v>255</v>
      </c>
      <c r="F56" s="176">
        <f t="shared" si="8"/>
        <v>256</v>
      </c>
      <c r="G56" s="177">
        <f t="shared" ref="G56:H56" si="9">G24</f>
        <v>257</v>
      </c>
      <c r="H56" s="177">
        <f t="shared" si="9"/>
        <v>258</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Ireland'!$B$1:$L$10,'37'!B56),"HOLIDAY",IF(B67&gt;'Tasks, Summary &amp; Declaration'!$C$9, 'Tasks, Summary &amp; Declaration'!$C$9, '37'!B67))</f>
        <v>0</v>
      </c>
      <c r="C68" s="171">
        <f>IF(COUNTIF('Holidays Ireland'!$B$1:$L$10,'37'!C56),"HOLIDAY",IF(C67&gt;'Tasks, Summary &amp; Declaration'!$C$9, 'Tasks, Summary &amp; Declaration'!$C$9, '37'!C67))</f>
        <v>0</v>
      </c>
      <c r="D68" s="171">
        <f>IF(COUNTIF('Holidays Ireland'!$B$1:$L$10,'37'!D56),"HOLIDAY",IF(D67&gt;'Tasks, Summary &amp; Declaration'!$C$9, 'Tasks, Summary &amp; Declaration'!$C$9, '37'!D67))</f>
        <v>0</v>
      </c>
      <c r="E68" s="171">
        <f>IF(COUNTIF('Holidays Ireland'!$B$1:$L$10,'37'!E56),"HOLIDAY",IF(E67&gt;'Tasks, Summary &amp; Declaration'!$C$9, 'Tasks, Summary &amp; Declaration'!$C$9, '37'!E67))</f>
        <v>0</v>
      </c>
      <c r="F68" s="171">
        <f>IF(COUNTIF('Holidays Ireland'!$B$1:$L$10,'37'!F56),"HOLIDAY",IF(F67&gt;'Tasks, Summary &amp; Declaration'!$C$9, 'Tasks, Summary &amp; Declaration'!$C$9, '37'!F67))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252</v>
      </c>
      <c r="C72" s="176">
        <f t="shared" ref="C72:F72" si="12">C8</f>
        <v>253</v>
      </c>
      <c r="D72" s="176">
        <f t="shared" si="12"/>
        <v>254</v>
      </c>
      <c r="E72" s="176">
        <f t="shared" si="12"/>
        <v>255</v>
      </c>
      <c r="F72" s="176">
        <f t="shared" si="12"/>
        <v>256</v>
      </c>
      <c r="G72" s="177">
        <f t="shared" ref="G72:H72" si="13">G40</f>
        <v>257</v>
      </c>
      <c r="H72" s="177">
        <f t="shared" si="13"/>
        <v>258</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Ireland'!$B$1:$L$10,'37'!B72),"HOLIDAY",IF(B83&gt;'Tasks, Summary &amp; Declaration'!$C$9, 'Tasks, Summary &amp; Declaration'!$C$9, '37'!B83))</f>
        <v>0</v>
      </c>
      <c r="C84" s="171">
        <f>IF(COUNTIF('Holidays Ireland'!$B$1:$L$10,'37'!C72),"HOLIDAY",IF(C83&gt;'Tasks, Summary &amp; Declaration'!$C$9, 'Tasks, Summary &amp; Declaration'!$C$9, '37'!C83))</f>
        <v>0</v>
      </c>
      <c r="D84" s="171">
        <f>IF(COUNTIF('Holidays Ireland'!$B$1:$L$10,'37'!D72),"HOLIDAY",IF(D83&gt;'Tasks, Summary &amp; Declaration'!$C$9, 'Tasks, Summary &amp; Declaration'!$C$9, '37'!D83))</f>
        <v>0</v>
      </c>
      <c r="E84" s="171">
        <f>IF(COUNTIF('Holidays Ireland'!$B$1:$L$10,'37'!E72),"HOLIDAY",IF(E83&gt;'Tasks, Summary &amp; Declaration'!$C$9, 'Tasks, Summary &amp; Declaration'!$C$9, '37'!E83))</f>
        <v>0</v>
      </c>
      <c r="F84" s="171">
        <f>IF(COUNTIF('Holidays Ireland'!$B$1:$L$10,'37'!F72),"HOLIDAY",IF(F83&gt;'Tasks, Summary &amp; Declaration'!$C$9, 'Tasks, Summary &amp; Declaration'!$C$9, '37'!F83))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U9XmfawWsdaQn9iGWfYKXlD3PfUb34/p9qclRjvCjTPunpi1rC6SL3i2zhYJVj4c/sRY2+ZiPPQeDHTLe6lW4w==" saltValue="yv6tbqWRr1ppqzlm2f5Fww=="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84" priority="3">
      <formula>LEN(TRIM(B4))&gt;0</formula>
    </cfRule>
  </conditionalFormatting>
  <conditionalFormatting sqref="C4">
    <cfRule type="notContainsBlanks" dxfId="83" priority="2">
      <formula>LEN(TRIM(C4))&gt;0</formula>
    </cfRule>
  </conditionalFormatting>
  <conditionalFormatting sqref="D4">
    <cfRule type="notContainsBlanks" dxfId="82" priority="7">
      <formula>LEN(TRIM(D4))&gt;0</formula>
    </cfRule>
  </conditionalFormatting>
  <conditionalFormatting sqref="E4">
    <cfRule type="notContainsBlanks" dxfId="81" priority="6">
      <formula>LEN(TRIM(E4))&gt;0</formula>
    </cfRule>
  </conditionalFormatting>
  <conditionalFormatting sqref="F4">
    <cfRule type="notContainsBlanks" dxfId="80" priority="1">
      <formula>LEN(TRIM(F4))&gt;0</formula>
    </cfRule>
  </conditionalFormatting>
  <hyperlinks>
    <hyperlink ref="B4" location="'1'!B9" display="'1'!B9" xr:uid="{850A5BF3-4FC2-40FE-9864-2C1CD64F8E47}"/>
    <hyperlink ref="C4" location="'1'!B25" display="'1'!B25" xr:uid="{946EE38C-9DE5-4D1A-A133-686E871B92BD}"/>
    <hyperlink ref="D4" location="'1'!B41" display="'1'!B41" xr:uid="{7D62AF2C-EDB6-42A0-9D2C-CB4ADDFCC216}"/>
    <hyperlink ref="E4" location="'1'!B57" display="'1'!B57" xr:uid="{8EE9886A-D211-4DB8-8FF1-1E419DC100FD}"/>
    <hyperlink ref="F4" location="'1'!B73" display="'1'!B73" xr:uid="{CA9F83D5-3A9C-40F1-8DEC-16B35B0E66E4}"/>
    <hyperlink ref="J18" location="'Tasks, Summary &amp; Declaration'!B23" display="Back to Tasks" xr:uid="{FDA33638-55E8-42EA-BA5F-5748669F1BE6}"/>
    <hyperlink ref="J34" location="'Tasks, Summary &amp; Declaration'!B37" display="Back to Tasks" xr:uid="{1AFC643C-EDC0-412F-A3A4-D6ED177E96DD}"/>
    <hyperlink ref="J50" location="'Tasks, Summary &amp; Declaration'!B51" display="Back to Tasks" xr:uid="{D09F0BA1-822F-4E87-999D-7DD79249C515}"/>
    <hyperlink ref="J66" location="'Tasks, Summary &amp; Declaration'!B65" display="Back to Tasks" xr:uid="{E98D02DE-8268-4B0A-974D-8905F0F25B69}"/>
    <hyperlink ref="J82" location="'Tasks, Summary &amp; Declaration'!B79" display="Back to Tasks" xr:uid="{6D055E42-CDDD-426C-B088-787D902FC5A7}"/>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90D5A-E469-452A-9B7B-170A7C286DBB}">
  <sheetPr>
    <pageSetUpPr fitToPage="1"/>
  </sheetPr>
  <dimension ref="A1:L100"/>
  <sheetViews>
    <sheetView showGridLines="0" showZeros="0" showRuler="0" topLeftCell="A2" zoomScale="110" zoomScaleNormal="110" workbookViewId="0">
      <selection activeCell="D41" sqref="D4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f>
        <v>7</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7</v>
      </c>
      <c r="C8" s="150">
        <f>$G$1+1</f>
        <v>8</v>
      </c>
      <c r="D8" s="150">
        <f>$G$1+2</f>
        <v>9</v>
      </c>
      <c r="E8" s="150">
        <f>$G$1+3</f>
        <v>10</v>
      </c>
      <c r="F8" s="150">
        <f>$G$1+4</f>
        <v>11</v>
      </c>
      <c r="G8" s="151">
        <f>G1+5</f>
        <v>12</v>
      </c>
      <c r="H8" s="151">
        <f>G1+6</f>
        <v>13</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Ireland'!$B$1:$L$10,'2'!B8),"HOLIDAY",IF(B19&gt;'Tasks, Summary &amp; Declaration'!$C$9, 'Tasks, Summary &amp; Declaration'!$C$9, '2'!B19))</f>
        <v>0</v>
      </c>
      <c r="C20" s="171">
        <f>IF(COUNTIF('Holidays Ireland'!$B$1:$L$10,'2'!C8),"HOLIDAY",IF(C19&gt;'Tasks, Summary &amp; Declaration'!$C$9, 'Tasks, Summary &amp; Declaration'!$C$9, '2'!C19))</f>
        <v>0</v>
      </c>
      <c r="D20" s="171">
        <f>IF(COUNTIF('Holidays Ireland'!$B$1:$L$10,'2'!D8),"HOLIDAY",IF(D19&gt;'Tasks, Summary &amp; Declaration'!$C$9, 'Tasks, Summary &amp; Declaration'!$C$9, '2'!D19))</f>
        <v>0</v>
      </c>
      <c r="E20" s="171">
        <f>IF(COUNTIF('Holidays Ireland'!$B$1:$L$10,'2'!E8),"HOLIDAY",IF(E19&gt;'Tasks, Summary &amp; Declaration'!$C$9, 'Tasks, Summary &amp; Declaration'!$C$9, '2'!E19))</f>
        <v>0</v>
      </c>
      <c r="F20" s="171">
        <f>IF(COUNTIF('Holidays Ireland'!$B$1:$L$10,'2'!F8),"HOLIDAY",IF(F19&gt;'Tasks, Summary &amp; Declaration'!$C$9, 'Tasks, Summary &amp; Declaration'!$C$9, '2'!F19))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7</v>
      </c>
      <c r="C24" s="176">
        <f t="shared" ref="C24:H24" si="2">C8</f>
        <v>8</v>
      </c>
      <c r="D24" s="176">
        <f t="shared" si="2"/>
        <v>9</v>
      </c>
      <c r="E24" s="176">
        <f t="shared" si="2"/>
        <v>10</v>
      </c>
      <c r="F24" s="176">
        <f t="shared" si="2"/>
        <v>11</v>
      </c>
      <c r="G24" s="177">
        <f t="shared" si="2"/>
        <v>12</v>
      </c>
      <c r="H24" s="177">
        <f t="shared" si="2"/>
        <v>13</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Ireland'!$B$1:$L$10,'2'!B24),"HOLIDAY",IF(B35&gt;'Tasks, Summary &amp; Declaration'!$C$9, 'Tasks, Summary &amp; Declaration'!$C$9, '2'!B35))</f>
        <v>0</v>
      </c>
      <c r="C36" s="171">
        <f>IF(COUNTIF('Holidays Ireland'!$B$1:$L$10,'2'!C24),"HOLIDAY",IF(C35&gt;'Tasks, Summary &amp; Declaration'!$C$9, 'Tasks, Summary &amp; Declaration'!$C$9, '2'!C35))</f>
        <v>0</v>
      </c>
      <c r="D36" s="171">
        <f>IF(COUNTIF('Holidays Ireland'!$B$1:$L$10,'2'!D24),"HOLIDAY",IF(D35&gt;'Tasks, Summary &amp; Declaration'!$C$9, 'Tasks, Summary &amp; Declaration'!$C$9, '2'!D35))</f>
        <v>0</v>
      </c>
      <c r="E36" s="171">
        <f>IF(COUNTIF('Holidays Ireland'!$B$1:$L$10,'2'!E24),"HOLIDAY",IF(E35&gt;'Tasks, Summary &amp; Declaration'!$C$9, 'Tasks, Summary &amp; Declaration'!$C$9, '2'!E35))</f>
        <v>0</v>
      </c>
      <c r="F36" s="171">
        <f>IF(COUNTIF('Holidays Ireland'!$B$1:$L$10,'2'!F24),"HOLIDAY",IF(F35&gt;'Tasks, Summary &amp; Declaration'!$C$9, 'Tasks, Summary &amp; Declaration'!$C$9, '2'!F35))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338" t="s">
        <v>137</v>
      </c>
      <c r="B40" s="176">
        <f>B8</f>
        <v>7</v>
      </c>
      <c r="C40" s="176">
        <f t="shared" ref="C40:H40" si="5">C8</f>
        <v>8</v>
      </c>
      <c r="D40" s="176">
        <f t="shared" si="5"/>
        <v>9</v>
      </c>
      <c r="E40" s="176">
        <f t="shared" si="5"/>
        <v>10</v>
      </c>
      <c r="F40" s="176">
        <f t="shared" si="5"/>
        <v>11</v>
      </c>
      <c r="G40" s="177">
        <f t="shared" si="5"/>
        <v>12</v>
      </c>
      <c r="H40" s="177">
        <f t="shared" si="5"/>
        <v>13</v>
      </c>
      <c r="I40" s="173"/>
      <c r="J40" s="132"/>
    </row>
    <row r="41" spans="1:10" s="7" customFormat="1" x14ac:dyDescent="0.35">
      <c r="A41" s="340">
        <f>'Tasks, Summary &amp; Declaration'!B42</f>
        <v>0</v>
      </c>
      <c r="B41" s="335"/>
      <c r="C41" s="194"/>
      <c r="D41" s="194"/>
      <c r="E41" s="194"/>
      <c r="F41" s="195"/>
      <c r="G41" s="157"/>
      <c r="H41" s="158"/>
      <c r="I41" s="159">
        <f>SUM(B41:H41)</f>
        <v>0</v>
      </c>
      <c r="J41" s="132"/>
    </row>
    <row r="42" spans="1:10" s="7" customFormat="1" x14ac:dyDescent="0.35">
      <c r="A42" s="341">
        <f>'Tasks, Summary &amp; Declaration'!B43</f>
        <v>0</v>
      </c>
      <c r="B42" s="336"/>
      <c r="C42" s="197"/>
      <c r="D42" s="197"/>
      <c r="E42" s="197"/>
      <c r="F42" s="198"/>
      <c r="G42" s="157"/>
      <c r="H42" s="158"/>
      <c r="I42" s="159">
        <f t="shared" ref="I42:I50" si="6">SUM(B42:H42)</f>
        <v>0</v>
      </c>
      <c r="J42" s="132"/>
    </row>
    <row r="43" spans="1:10" s="7" customFormat="1" x14ac:dyDescent="0.35">
      <c r="A43" s="341">
        <f>'Tasks, Summary &amp; Declaration'!B44</f>
        <v>0</v>
      </c>
      <c r="B43" s="336"/>
      <c r="C43" s="197"/>
      <c r="D43" s="197"/>
      <c r="E43" s="197"/>
      <c r="F43" s="198"/>
      <c r="G43" s="157"/>
      <c r="H43" s="158"/>
      <c r="I43" s="159">
        <f t="shared" si="6"/>
        <v>0</v>
      </c>
      <c r="J43" s="132"/>
    </row>
    <row r="44" spans="1:10" s="7" customFormat="1" x14ac:dyDescent="0.35">
      <c r="A44" s="341">
        <f>'Tasks, Summary &amp; Declaration'!B45</f>
        <v>0</v>
      </c>
      <c r="B44" s="336"/>
      <c r="C44" s="197"/>
      <c r="D44" s="197"/>
      <c r="E44" s="197"/>
      <c r="F44" s="198"/>
      <c r="G44" s="157"/>
      <c r="H44" s="158"/>
      <c r="I44" s="159">
        <f t="shared" si="6"/>
        <v>0</v>
      </c>
      <c r="J44" s="132"/>
    </row>
    <row r="45" spans="1:10" s="7" customFormat="1" x14ac:dyDescent="0.35">
      <c r="A45" s="341">
        <f>'Tasks, Summary &amp; Declaration'!B46</f>
        <v>0</v>
      </c>
      <c r="B45" s="336"/>
      <c r="C45" s="197"/>
      <c r="D45" s="197"/>
      <c r="E45" s="197"/>
      <c r="F45" s="198"/>
      <c r="G45" s="157"/>
      <c r="H45" s="158"/>
      <c r="I45" s="159">
        <f t="shared" si="6"/>
        <v>0</v>
      </c>
      <c r="J45" s="132"/>
    </row>
    <row r="46" spans="1:10" s="7" customFormat="1" x14ac:dyDescent="0.35">
      <c r="A46" s="341">
        <f>'Tasks, Summary &amp; Declaration'!B47</f>
        <v>0</v>
      </c>
      <c r="B46" s="336"/>
      <c r="C46" s="197"/>
      <c r="D46" s="197"/>
      <c r="E46" s="197"/>
      <c r="F46" s="198"/>
      <c r="G46" s="157"/>
      <c r="H46" s="158"/>
      <c r="I46" s="159">
        <f t="shared" si="6"/>
        <v>0</v>
      </c>
      <c r="J46" s="132"/>
    </row>
    <row r="47" spans="1:10" s="7" customFormat="1" x14ac:dyDescent="0.35">
      <c r="A47" s="341">
        <f>'Tasks, Summary &amp; Declaration'!B48</f>
        <v>0</v>
      </c>
      <c r="B47" s="336"/>
      <c r="C47" s="197"/>
      <c r="D47" s="197"/>
      <c r="E47" s="197"/>
      <c r="F47" s="198"/>
      <c r="G47" s="157"/>
      <c r="H47" s="158"/>
      <c r="I47" s="159">
        <f t="shared" si="6"/>
        <v>0</v>
      </c>
      <c r="J47" s="132"/>
    </row>
    <row r="48" spans="1:10" s="7" customFormat="1" x14ac:dyDescent="0.35">
      <c r="A48" s="341">
        <f>'Tasks, Summary &amp; Declaration'!B49</f>
        <v>0</v>
      </c>
      <c r="B48" s="336"/>
      <c r="C48" s="197"/>
      <c r="D48" s="197"/>
      <c r="E48" s="197"/>
      <c r="F48" s="198"/>
      <c r="G48" s="157"/>
      <c r="H48" s="158"/>
      <c r="I48" s="159">
        <f t="shared" si="6"/>
        <v>0</v>
      </c>
      <c r="J48" s="132"/>
    </row>
    <row r="49" spans="1:10" s="7" customFormat="1" x14ac:dyDescent="0.35">
      <c r="A49" s="341">
        <f>'Tasks, Summary &amp; Declaration'!B50</f>
        <v>0</v>
      </c>
      <c r="B49" s="336"/>
      <c r="C49" s="197"/>
      <c r="D49" s="197"/>
      <c r="E49" s="197"/>
      <c r="F49" s="198"/>
      <c r="G49" s="157"/>
      <c r="H49" s="158"/>
      <c r="I49" s="159">
        <f t="shared" si="6"/>
        <v>0</v>
      </c>
      <c r="J49" s="132"/>
    </row>
    <row r="50" spans="1:10" s="7" customFormat="1" ht="15" thickBot="1" x14ac:dyDescent="0.4">
      <c r="A50" s="187">
        <f>'Tasks, Summary &amp; Declaration'!B51</f>
        <v>0</v>
      </c>
      <c r="B50" s="337"/>
      <c r="C50" s="200"/>
      <c r="D50" s="200"/>
      <c r="E50" s="200"/>
      <c r="F50" s="201"/>
      <c r="G50" s="157"/>
      <c r="H50" s="158"/>
      <c r="I50" s="159">
        <f t="shared" si="6"/>
        <v>0</v>
      </c>
      <c r="J50" s="279" t="s">
        <v>139</v>
      </c>
    </row>
    <row r="51" spans="1:10" s="7" customFormat="1" x14ac:dyDescent="0.35">
      <c r="A51" s="339"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Ireland'!$B$1:$L$10,'2'!B40),"HOLIDAY",IF(B51&gt;'Tasks, Summary &amp; Declaration'!$C$9, 'Tasks, Summary &amp; Declaration'!$C$9, '2'!B51))</f>
        <v>0</v>
      </c>
      <c r="C52" s="171">
        <f>IF(COUNTIF('Holidays Ireland'!$B$1:$L$10,'2'!C40),"HOLIDAY",IF(C51&gt;'Tasks, Summary &amp; Declaration'!$C$9, 'Tasks, Summary &amp; Declaration'!$C$9, '2'!C51))</f>
        <v>0</v>
      </c>
      <c r="D52" s="171">
        <f>IF(COUNTIF('Holidays Ireland'!$B$1:$L$10,'2'!D40),"HOLIDAY",IF(D51&gt;'Tasks, Summary &amp; Declaration'!$C$9, 'Tasks, Summary &amp; Declaration'!$C$9, '2'!D51))</f>
        <v>0</v>
      </c>
      <c r="E52" s="171">
        <f>IF(COUNTIF('Holidays Ireland'!$B$1:$L$10,'2'!E40),"HOLIDAY",IF(E51&gt;'Tasks, Summary &amp; Declaration'!$C$9, 'Tasks, Summary &amp; Declaration'!$C$9, '2'!E51))</f>
        <v>0</v>
      </c>
      <c r="F52" s="171">
        <f>IF(COUNTIF('Holidays Ireland'!$B$1:$L$10,'2'!F40),"HOLIDAY",IF(F51&gt;'Tasks, Summary &amp; Declaration'!$C$9, 'Tasks, Summary &amp; Declaration'!$C$9, '2'!F51))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7</v>
      </c>
      <c r="C56" s="176">
        <f t="shared" ref="C56:F56" si="8">C8</f>
        <v>8</v>
      </c>
      <c r="D56" s="176">
        <f t="shared" si="8"/>
        <v>9</v>
      </c>
      <c r="E56" s="176">
        <f t="shared" si="8"/>
        <v>10</v>
      </c>
      <c r="F56" s="176">
        <f t="shared" si="8"/>
        <v>11</v>
      </c>
      <c r="G56" s="177">
        <f t="shared" ref="G56:H56" si="9">G24</f>
        <v>12</v>
      </c>
      <c r="H56" s="177">
        <f t="shared" si="9"/>
        <v>13</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Ireland'!$B$1:$L$10,'2'!B56),"HOLIDAY",IF(B67&gt;'Tasks, Summary &amp; Declaration'!$C$9, 'Tasks, Summary &amp; Declaration'!$C$9, '2'!B67))</f>
        <v>0</v>
      </c>
      <c r="C68" s="171">
        <f>IF(COUNTIF('Holidays Ireland'!$B$1:$L$10,'2'!C56),"HOLIDAY",IF(C67&gt;'Tasks, Summary &amp; Declaration'!$C$9, 'Tasks, Summary &amp; Declaration'!$C$9, '2'!C67))</f>
        <v>0</v>
      </c>
      <c r="D68" s="171">
        <f>IF(COUNTIF('Holidays Ireland'!$B$1:$L$10,'2'!D56),"HOLIDAY",IF(D67&gt;'Tasks, Summary &amp; Declaration'!$C$9, 'Tasks, Summary &amp; Declaration'!$C$9, '2'!D67))</f>
        <v>0</v>
      </c>
      <c r="E68" s="171">
        <f>IF(COUNTIF('Holidays Ireland'!$B$1:$L$10,'2'!E56),"HOLIDAY",IF(E67&gt;'Tasks, Summary &amp; Declaration'!$C$9, 'Tasks, Summary &amp; Declaration'!$C$9, '2'!E67))</f>
        <v>0</v>
      </c>
      <c r="F68" s="171">
        <f>IF(COUNTIF('Holidays Ireland'!$B$1:$L$10,'2'!F56),"HOLIDAY",IF(F67&gt;'Tasks, Summary &amp; Declaration'!$C$9, 'Tasks, Summary &amp; Declaration'!$C$9, '2'!F67))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7</v>
      </c>
      <c r="C72" s="176">
        <f t="shared" ref="C72:F72" si="12">C8</f>
        <v>8</v>
      </c>
      <c r="D72" s="176">
        <f t="shared" si="12"/>
        <v>9</v>
      </c>
      <c r="E72" s="176">
        <f t="shared" si="12"/>
        <v>10</v>
      </c>
      <c r="F72" s="176">
        <f t="shared" si="12"/>
        <v>11</v>
      </c>
      <c r="G72" s="177">
        <f t="shared" ref="G72:H72" si="13">G40</f>
        <v>12</v>
      </c>
      <c r="H72" s="177">
        <f t="shared" si="13"/>
        <v>13</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Ireland'!$B$1:$L$10,'2'!B72),"HOLIDAY",IF(B83&gt;'Tasks, Summary &amp; Declaration'!$C$9, 'Tasks, Summary &amp; Declaration'!$C$9, '2'!B83))</f>
        <v>0</v>
      </c>
      <c r="C84" s="171">
        <f>IF(COUNTIF('Holidays Ireland'!$B$1:$L$10,'2'!C72),"HOLIDAY",IF(C83&gt;'Tasks, Summary &amp; Declaration'!$C$9, 'Tasks, Summary &amp; Declaration'!$C$9, '2'!C83))</f>
        <v>0</v>
      </c>
      <c r="D84" s="171">
        <f>IF(COUNTIF('Holidays Ireland'!$B$1:$L$10,'2'!D72),"HOLIDAY",IF(D83&gt;'Tasks, Summary &amp; Declaration'!$C$9, 'Tasks, Summary &amp; Declaration'!$C$9, '2'!D83))</f>
        <v>0</v>
      </c>
      <c r="E84" s="171">
        <f>IF(COUNTIF('Holidays Ireland'!$B$1:$L$10,'2'!E72),"HOLIDAY",IF(E83&gt;'Tasks, Summary &amp; Declaration'!$C$9, 'Tasks, Summary &amp; Declaration'!$C$9, '2'!E83))</f>
        <v>0</v>
      </c>
      <c r="F84" s="171">
        <f>IF(COUNTIF('Holidays Ireland'!$B$1:$L$10,'2'!F72),"HOLIDAY",IF(F83&gt;'Tasks, Summary &amp; Declaration'!$C$9, 'Tasks, Summary &amp; Declaration'!$C$9, '2'!F83))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t="15" hidden="1" thickBot="1" x14ac:dyDescent="0.4">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t="15" hidden="1" thickBot="1" x14ac:dyDescent="0.4">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bUEq0tWeanmVH0Lo7kbrcf7Rtzo6Hf0x6fo380/PM0EtUZqERZjIELh5TXUJHa4S/KAE7jPCn+sE58y+r/H8Ww==" saltValue="WA8iPouUzxqlEZihOViyBQ==" spinCount="100000" sheet="1" selectLockedCells="1"/>
  <mergeCells count="16">
    <mergeCell ref="A70:A71"/>
    <mergeCell ref="B70:H70"/>
    <mergeCell ref="G91:H91"/>
    <mergeCell ref="A22:A23"/>
    <mergeCell ref="B22:H22"/>
    <mergeCell ref="A38:A39"/>
    <mergeCell ref="B38:H38"/>
    <mergeCell ref="A54:A55"/>
    <mergeCell ref="B54:H54"/>
    <mergeCell ref="A6:A7"/>
    <mergeCell ref="B6:H6"/>
    <mergeCell ref="B1:D1"/>
    <mergeCell ref="E1:F1"/>
    <mergeCell ref="G1:I1"/>
    <mergeCell ref="B2:D2"/>
    <mergeCell ref="G2:I2"/>
  </mergeCells>
  <conditionalFormatting sqref="A9:A18">
    <cfRule type="notContainsBlanks" priority="4">
      <formula>LEN(TRIM(A9))&gt;0</formula>
    </cfRule>
    <cfRule type="notContainsBlanks" priority="5">
      <formula>LEN(TRIM(A9))&gt;0</formula>
    </cfRule>
  </conditionalFormatting>
  <conditionalFormatting sqref="B4">
    <cfRule type="notContainsBlanks" dxfId="259" priority="3">
      <formula>LEN(TRIM(B4))&gt;0</formula>
    </cfRule>
  </conditionalFormatting>
  <conditionalFormatting sqref="C4">
    <cfRule type="notContainsBlanks" dxfId="258" priority="2">
      <formula>LEN(TRIM(C4))&gt;0</formula>
    </cfRule>
  </conditionalFormatting>
  <conditionalFormatting sqref="D4">
    <cfRule type="notContainsBlanks" dxfId="257" priority="7">
      <formula>LEN(TRIM(D4))&gt;0</formula>
    </cfRule>
  </conditionalFormatting>
  <conditionalFormatting sqref="E4">
    <cfRule type="notContainsBlanks" dxfId="256" priority="6">
      <formula>LEN(TRIM(E4))&gt;0</formula>
    </cfRule>
  </conditionalFormatting>
  <conditionalFormatting sqref="F4">
    <cfRule type="notContainsBlanks" dxfId="255" priority="1">
      <formula>LEN(TRIM(F4))&gt;0</formula>
    </cfRule>
  </conditionalFormatting>
  <hyperlinks>
    <hyperlink ref="B4" location="'1'!B9" display="'1'!B9" xr:uid="{A34C6874-724E-4590-A102-8B71F5E8F1FA}"/>
    <hyperlink ref="C4" location="'1'!B25" display="'1'!B25" xr:uid="{7F22CD0B-21A9-4A96-BD04-F78049B9EDEC}"/>
    <hyperlink ref="D4" location="'1'!B41" display="'1'!B41" xr:uid="{4C347FD1-612D-426C-AD7A-8AE389336C97}"/>
    <hyperlink ref="E4" location="'1'!B57" display="'1'!B57" xr:uid="{F76FDC47-1FD1-4F5F-AB9A-F334E33D4D07}"/>
    <hyperlink ref="F4" location="'1'!B73" display="'1'!B73" xr:uid="{537E381F-8E71-498D-8EFD-72662C71FC1E}"/>
    <hyperlink ref="J18" location="'Tasks, Summary &amp; Declaration'!B23" display="Back to Tasks" xr:uid="{A06F6AE7-85B1-47DB-9A94-BC1B53D4B580}"/>
    <hyperlink ref="J34" location="'Tasks, Summary &amp; Declaration'!B37" display="Back to Tasks" xr:uid="{A192000F-4D79-4889-BDC2-2235873E15C0}"/>
    <hyperlink ref="J50" location="'Tasks, Summary &amp; Declaration'!B51" display="Back to Tasks" xr:uid="{1A07BDB3-C29D-4B17-A303-06842A03A7E5}"/>
    <hyperlink ref="J66" location="'Tasks, Summary &amp; Declaration'!B65" display="Back to Tasks" xr:uid="{8B37D77D-20F8-4529-B821-CB265C3590B5}"/>
    <hyperlink ref="J82" location="'Tasks, Summary &amp; Declaration'!B79" display="Back to Tasks" xr:uid="{0A360479-16FC-4ACF-A1B8-66EA967B10E4}"/>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BD62A-CD6A-48B2-A2B2-8FEFF3586730}">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Declaration'!$B$7+(7*37)</f>
        <v>259</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259</v>
      </c>
      <c r="C8" s="150">
        <f>$G$1+1</f>
        <v>260</v>
      </c>
      <c r="D8" s="150">
        <f>$G$1+2</f>
        <v>261</v>
      </c>
      <c r="E8" s="150">
        <f>$G$1+3</f>
        <v>262</v>
      </c>
      <c r="F8" s="150">
        <f>$G$1+4</f>
        <v>263</v>
      </c>
      <c r="G8" s="151">
        <f>G1+5</f>
        <v>264</v>
      </c>
      <c r="H8" s="151">
        <f>G1+6</f>
        <v>265</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Ireland'!$B$1:$L$10,'38'!B8),"HOLIDAY",IF(B19&gt;'Tasks, Summary &amp; Declaration'!$C$9, 'Tasks, Summary &amp; Declaration'!$C$9, '38'!B19))</f>
        <v>0</v>
      </c>
      <c r="C20" s="171">
        <f>IF(COUNTIF('Holidays Ireland'!$B$1:$L$10,'38'!C8),"HOLIDAY",IF(C19&gt;'Tasks, Summary &amp; Declaration'!$C$9, 'Tasks, Summary &amp; Declaration'!$C$9, '38'!C19))</f>
        <v>0</v>
      </c>
      <c r="D20" s="171">
        <f>IF(COUNTIF('Holidays Ireland'!$B$1:$L$10,'38'!D8),"HOLIDAY",IF(D19&gt;'Tasks, Summary &amp; Declaration'!$C$9, 'Tasks, Summary &amp; Declaration'!$C$9, '38'!D19))</f>
        <v>0</v>
      </c>
      <c r="E20" s="171">
        <f>IF(COUNTIF('Holidays Ireland'!$B$1:$L$10,'38'!E8),"HOLIDAY",IF(E19&gt;'Tasks, Summary &amp; Declaration'!$C$9, 'Tasks, Summary &amp; Declaration'!$C$9, '38'!E19))</f>
        <v>0</v>
      </c>
      <c r="F20" s="171">
        <f>IF(COUNTIF('Holidays Ireland'!$B$1:$L$10,'38'!F8),"HOLIDAY",IF(F19&gt;'Tasks, Summary &amp; Declaration'!$C$9, 'Tasks, Summary &amp; Declaration'!$C$9, '38'!F19))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259</v>
      </c>
      <c r="C24" s="176">
        <f t="shared" ref="C24:H24" si="2">C8</f>
        <v>260</v>
      </c>
      <c r="D24" s="176">
        <f t="shared" si="2"/>
        <v>261</v>
      </c>
      <c r="E24" s="176">
        <f t="shared" si="2"/>
        <v>262</v>
      </c>
      <c r="F24" s="176">
        <f t="shared" si="2"/>
        <v>263</v>
      </c>
      <c r="G24" s="177">
        <f t="shared" si="2"/>
        <v>264</v>
      </c>
      <c r="H24" s="177">
        <f t="shared" si="2"/>
        <v>265</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Ireland'!$B$1:$L$10,'38'!B24),"HOLIDAY",IF(B35&gt;'Tasks, Summary &amp; Declaration'!$C$9, 'Tasks, Summary &amp; Declaration'!$C$9, '38'!B35))</f>
        <v>0</v>
      </c>
      <c r="C36" s="171">
        <f>IF(COUNTIF('Holidays Ireland'!$B$1:$L$10,'38'!C24),"HOLIDAY",IF(C35&gt;'Tasks, Summary &amp; Declaration'!$C$9, 'Tasks, Summary &amp; Declaration'!$C$9, '38'!C35))</f>
        <v>0</v>
      </c>
      <c r="D36" s="171">
        <f>IF(COUNTIF('Holidays Ireland'!$B$1:$L$10,'38'!D24),"HOLIDAY",IF(D35&gt;'Tasks, Summary &amp; Declaration'!$C$9, 'Tasks, Summary &amp; Declaration'!$C$9, '38'!D35))</f>
        <v>0</v>
      </c>
      <c r="E36" s="171">
        <f>IF(COUNTIF('Holidays Ireland'!$B$1:$L$10,'38'!E24),"HOLIDAY",IF(E35&gt;'Tasks, Summary &amp; Declaration'!$C$9, 'Tasks, Summary &amp; Declaration'!$C$9, '38'!E35))</f>
        <v>0</v>
      </c>
      <c r="F36" s="171">
        <f>IF(COUNTIF('Holidays Ireland'!$B$1:$L$10,'38'!F24),"HOLIDAY",IF(F35&gt;'Tasks, Summary &amp; Declaration'!$C$9, 'Tasks, Summary &amp; Declaration'!$C$9, '38'!F35))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259</v>
      </c>
      <c r="C40" s="176">
        <f t="shared" ref="C40:H40" si="5">C8</f>
        <v>260</v>
      </c>
      <c r="D40" s="176">
        <f t="shared" si="5"/>
        <v>261</v>
      </c>
      <c r="E40" s="176">
        <f t="shared" si="5"/>
        <v>262</v>
      </c>
      <c r="F40" s="176">
        <f t="shared" si="5"/>
        <v>263</v>
      </c>
      <c r="G40" s="177">
        <f t="shared" si="5"/>
        <v>264</v>
      </c>
      <c r="H40" s="177">
        <f t="shared" si="5"/>
        <v>265</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Ireland'!$B$1:$L$10,'38'!B40),"HOLIDAY",IF(B51&gt;'Tasks, Summary &amp; Declaration'!$C$9, 'Tasks, Summary &amp; Declaration'!$C$9, '38'!B51))</f>
        <v>0</v>
      </c>
      <c r="C52" s="171">
        <f>IF(COUNTIF('Holidays Ireland'!$B$1:$L$10,'38'!C40),"HOLIDAY",IF(C51&gt;'Tasks, Summary &amp; Declaration'!$C$9, 'Tasks, Summary &amp; Declaration'!$C$9, '38'!C51))</f>
        <v>0</v>
      </c>
      <c r="D52" s="171">
        <f>IF(COUNTIF('Holidays Ireland'!$B$1:$L$10,'38'!D40),"HOLIDAY",IF(D51&gt;'Tasks, Summary &amp; Declaration'!$C$9, 'Tasks, Summary &amp; Declaration'!$C$9, '38'!D51))</f>
        <v>0</v>
      </c>
      <c r="E52" s="171">
        <f>IF(COUNTIF('Holidays Ireland'!$B$1:$L$10,'38'!E40),"HOLIDAY",IF(E51&gt;'Tasks, Summary &amp; Declaration'!$C$9, 'Tasks, Summary &amp; Declaration'!$C$9, '38'!E51))</f>
        <v>0</v>
      </c>
      <c r="F52" s="171">
        <f>IF(COUNTIF('Holidays Ireland'!$B$1:$L$10,'38'!F40),"HOLIDAY",IF(F51&gt;'Tasks, Summary &amp; Declaration'!$C$9, 'Tasks, Summary &amp; Declaration'!$C$9, '38'!F51))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259</v>
      </c>
      <c r="C56" s="176">
        <f t="shared" ref="C56:F56" si="8">C8</f>
        <v>260</v>
      </c>
      <c r="D56" s="176">
        <f t="shared" si="8"/>
        <v>261</v>
      </c>
      <c r="E56" s="176">
        <f t="shared" si="8"/>
        <v>262</v>
      </c>
      <c r="F56" s="176">
        <f t="shared" si="8"/>
        <v>263</v>
      </c>
      <c r="G56" s="177">
        <f t="shared" ref="G56:H56" si="9">G24</f>
        <v>264</v>
      </c>
      <c r="H56" s="177">
        <f t="shared" si="9"/>
        <v>265</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Ireland'!$B$1:$L$10,'38'!B56),"HOLIDAY",IF(B67&gt;'Tasks, Summary &amp; Declaration'!$C$9, 'Tasks, Summary &amp; Declaration'!$C$9, '38'!B67))</f>
        <v>0</v>
      </c>
      <c r="C68" s="171">
        <f>IF(COUNTIF('Holidays Ireland'!$B$1:$L$10,'38'!C56),"HOLIDAY",IF(C67&gt;'Tasks, Summary &amp; Declaration'!$C$9, 'Tasks, Summary &amp; Declaration'!$C$9, '38'!C67))</f>
        <v>0</v>
      </c>
      <c r="D68" s="171">
        <f>IF(COUNTIF('Holidays Ireland'!$B$1:$L$10,'38'!D56),"HOLIDAY",IF(D67&gt;'Tasks, Summary &amp; Declaration'!$C$9, 'Tasks, Summary &amp; Declaration'!$C$9, '38'!D67))</f>
        <v>0</v>
      </c>
      <c r="E68" s="171">
        <f>IF(COUNTIF('Holidays Ireland'!$B$1:$L$10,'38'!E56),"HOLIDAY",IF(E67&gt;'Tasks, Summary &amp; Declaration'!$C$9, 'Tasks, Summary &amp; Declaration'!$C$9, '38'!E67))</f>
        <v>0</v>
      </c>
      <c r="F68" s="171">
        <f>IF(COUNTIF('Holidays Ireland'!$B$1:$L$10,'38'!F56),"HOLIDAY",IF(F67&gt;'Tasks, Summary &amp; Declaration'!$C$9, 'Tasks, Summary &amp; Declaration'!$C$9, '38'!F67))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259</v>
      </c>
      <c r="C72" s="176">
        <f t="shared" ref="C72:F72" si="12">C8</f>
        <v>260</v>
      </c>
      <c r="D72" s="176">
        <f t="shared" si="12"/>
        <v>261</v>
      </c>
      <c r="E72" s="176">
        <f t="shared" si="12"/>
        <v>262</v>
      </c>
      <c r="F72" s="176">
        <f t="shared" si="12"/>
        <v>263</v>
      </c>
      <c r="G72" s="177">
        <f t="shared" ref="G72:H72" si="13">G40</f>
        <v>264</v>
      </c>
      <c r="H72" s="177">
        <f t="shared" si="13"/>
        <v>265</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Ireland'!$B$1:$L$10,'38'!B72),"HOLIDAY",IF(B83&gt;'Tasks, Summary &amp; Declaration'!$C$9, 'Tasks, Summary &amp; Declaration'!$C$9, '38'!B83))</f>
        <v>0</v>
      </c>
      <c r="C84" s="171">
        <f>IF(COUNTIF('Holidays Ireland'!$B$1:$L$10,'38'!C72),"HOLIDAY",IF(C83&gt;'Tasks, Summary &amp; Declaration'!$C$9, 'Tasks, Summary &amp; Declaration'!$C$9, '38'!C83))</f>
        <v>0</v>
      </c>
      <c r="D84" s="171">
        <f>IF(COUNTIF('Holidays Ireland'!$B$1:$L$10,'38'!D72),"HOLIDAY",IF(D83&gt;'Tasks, Summary &amp; Declaration'!$C$9, 'Tasks, Summary &amp; Declaration'!$C$9, '38'!D83))</f>
        <v>0</v>
      </c>
      <c r="E84" s="171">
        <f>IF(COUNTIF('Holidays Ireland'!$B$1:$L$10,'38'!E72),"HOLIDAY",IF(E83&gt;'Tasks, Summary &amp; Declaration'!$C$9, 'Tasks, Summary &amp; Declaration'!$C$9, '38'!E83))</f>
        <v>0</v>
      </c>
      <c r="F84" s="171">
        <f>IF(COUNTIF('Holidays Ireland'!$B$1:$L$10,'38'!F72),"HOLIDAY",IF(F83&gt;'Tasks, Summary &amp; Declaration'!$C$9, 'Tasks, Summary &amp; Declaration'!$C$9, '38'!F83))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H2qSGRNK2LlFqd1aU4d+POooKEOVrkZA/2JwTrsnVF8He2CDGhc1gQjdEsXkKW09FMUcRUadKdK/CCGKBBnjUQ==" saltValue="OVMtf5Ae4zOpaSrakmp/DQ=="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79" priority="3">
      <formula>LEN(TRIM(B4))&gt;0</formula>
    </cfRule>
  </conditionalFormatting>
  <conditionalFormatting sqref="C4">
    <cfRule type="notContainsBlanks" dxfId="78" priority="2">
      <formula>LEN(TRIM(C4))&gt;0</formula>
    </cfRule>
  </conditionalFormatting>
  <conditionalFormatting sqref="D4">
    <cfRule type="notContainsBlanks" dxfId="77" priority="7">
      <formula>LEN(TRIM(D4))&gt;0</formula>
    </cfRule>
  </conditionalFormatting>
  <conditionalFormatting sqref="E4">
    <cfRule type="notContainsBlanks" dxfId="76" priority="6">
      <formula>LEN(TRIM(E4))&gt;0</formula>
    </cfRule>
  </conditionalFormatting>
  <conditionalFormatting sqref="F4">
    <cfRule type="notContainsBlanks" dxfId="75" priority="1">
      <formula>LEN(TRIM(F4))&gt;0</formula>
    </cfRule>
  </conditionalFormatting>
  <hyperlinks>
    <hyperlink ref="B4" location="'1'!B9" display="'1'!B9" xr:uid="{1262B575-BBB5-4234-8B58-1F8AC0833B9E}"/>
    <hyperlink ref="C4" location="'1'!B25" display="'1'!B25" xr:uid="{3588CEF2-AA47-4AF5-873C-5A7044DB5A64}"/>
    <hyperlink ref="D4" location="'1'!B41" display="'1'!B41" xr:uid="{3657CD88-1D2A-4982-87AB-7E573E9DAE56}"/>
    <hyperlink ref="E4" location="'1'!B57" display="'1'!B57" xr:uid="{EF7969EF-3A45-4F38-A642-86949E0353CE}"/>
    <hyperlink ref="F4" location="'1'!B73" display="'1'!B73" xr:uid="{15997E43-4261-49FF-B7CF-1822C8D46C7B}"/>
    <hyperlink ref="J18" location="'Tasks, Summary &amp; Declaration'!B23" display="Back to Tasks" xr:uid="{2CE01797-5333-4DA1-AB60-2E7696485736}"/>
    <hyperlink ref="J34" location="'Tasks, Summary &amp; Declaration'!B37" display="Back to Tasks" xr:uid="{DA322467-FF1D-415A-AC9E-52F0135B6AD9}"/>
    <hyperlink ref="J50" location="'Tasks, Summary &amp; Declaration'!B51" display="Back to Tasks" xr:uid="{39B153D1-C117-4483-BEF9-E88F5A55844F}"/>
    <hyperlink ref="J66" location="'Tasks, Summary &amp; Declaration'!B65" display="Back to Tasks" xr:uid="{7ADCE330-E946-41E8-ABB3-C6743F3C3E5C}"/>
    <hyperlink ref="J82" location="'Tasks, Summary &amp; Declaration'!B79" display="Back to Tasks" xr:uid="{C9C23436-5649-4DEB-92F2-FD21CEC15B36}"/>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B13DB-027E-4670-811A-7647ED4B871C}">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Declaration'!$B$7+(7*38)</f>
        <v>266</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266</v>
      </c>
      <c r="C8" s="150">
        <f>$G$1+1</f>
        <v>267</v>
      </c>
      <c r="D8" s="150">
        <f>$G$1+2</f>
        <v>268</v>
      </c>
      <c r="E8" s="150">
        <f>$G$1+3</f>
        <v>269</v>
      </c>
      <c r="F8" s="150">
        <f>$G$1+4</f>
        <v>270</v>
      </c>
      <c r="G8" s="151">
        <f>G1+5</f>
        <v>271</v>
      </c>
      <c r="H8" s="151">
        <f>G1+6</f>
        <v>272</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Ireland'!$B$1:$L$10,'39'!B8),"HOLIDAY",IF(B19&gt;'Tasks, Summary &amp; Declaration'!$C$9, 'Tasks, Summary &amp; Declaration'!$C$9, '39'!B19))</f>
        <v>0</v>
      </c>
      <c r="C20" s="171">
        <f>IF(COUNTIF('Holidays Ireland'!$B$1:$L$10,'39'!C8),"HOLIDAY",IF(C19&gt;'Tasks, Summary &amp; Declaration'!$C$9, 'Tasks, Summary &amp; Declaration'!$C$9, '39'!C19))</f>
        <v>0</v>
      </c>
      <c r="D20" s="171">
        <f>IF(COUNTIF('Holidays Ireland'!$B$1:$L$10,'39'!D8),"HOLIDAY",IF(D19&gt;'Tasks, Summary &amp; Declaration'!$C$9, 'Tasks, Summary &amp; Declaration'!$C$9, '39'!D19))</f>
        <v>0</v>
      </c>
      <c r="E20" s="171">
        <f>IF(COUNTIF('Holidays Ireland'!$B$1:$L$10,'39'!E8),"HOLIDAY",IF(E19&gt;'Tasks, Summary &amp; Declaration'!$C$9, 'Tasks, Summary &amp; Declaration'!$C$9, '39'!E19))</f>
        <v>0</v>
      </c>
      <c r="F20" s="171">
        <f>IF(COUNTIF('Holidays Ireland'!$B$1:$L$10,'39'!F8),"HOLIDAY",IF(F19&gt;'Tasks, Summary &amp; Declaration'!$C$9, 'Tasks, Summary &amp; Declaration'!$C$9, '39'!F19))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266</v>
      </c>
      <c r="C24" s="176">
        <f t="shared" ref="C24:H24" si="2">C8</f>
        <v>267</v>
      </c>
      <c r="D24" s="176">
        <f t="shared" si="2"/>
        <v>268</v>
      </c>
      <c r="E24" s="176">
        <f t="shared" si="2"/>
        <v>269</v>
      </c>
      <c r="F24" s="176">
        <f t="shared" si="2"/>
        <v>270</v>
      </c>
      <c r="G24" s="177">
        <f t="shared" si="2"/>
        <v>271</v>
      </c>
      <c r="H24" s="177">
        <f t="shared" si="2"/>
        <v>272</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Ireland'!$B$1:$L$10,'39'!B24),"HOLIDAY",IF(B35&gt;'Tasks, Summary &amp; Declaration'!$C$9, 'Tasks, Summary &amp; Declaration'!$C$9, '39'!B35))</f>
        <v>0</v>
      </c>
      <c r="C36" s="171">
        <f>IF(COUNTIF('Holidays Ireland'!$B$1:$L$10,'39'!C24),"HOLIDAY",IF(C35&gt;'Tasks, Summary &amp; Declaration'!$C$9, 'Tasks, Summary &amp; Declaration'!$C$9, '39'!C35))</f>
        <v>0</v>
      </c>
      <c r="D36" s="171">
        <f>IF(COUNTIF('Holidays Ireland'!$B$1:$L$10,'39'!D24),"HOLIDAY",IF(D35&gt;'Tasks, Summary &amp; Declaration'!$C$9, 'Tasks, Summary &amp; Declaration'!$C$9, '39'!D35))</f>
        <v>0</v>
      </c>
      <c r="E36" s="171">
        <f>IF(COUNTIF('Holidays Ireland'!$B$1:$L$10,'39'!E24),"HOLIDAY",IF(E35&gt;'Tasks, Summary &amp; Declaration'!$C$9, 'Tasks, Summary &amp; Declaration'!$C$9, '39'!E35))</f>
        <v>0</v>
      </c>
      <c r="F36" s="171">
        <f>IF(COUNTIF('Holidays Ireland'!$B$1:$L$10,'39'!F24),"HOLIDAY",IF(F35&gt;'Tasks, Summary &amp; Declaration'!$C$9, 'Tasks, Summary &amp; Declaration'!$C$9, '39'!F35))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266</v>
      </c>
      <c r="C40" s="176">
        <f t="shared" ref="C40:H40" si="5">C8</f>
        <v>267</v>
      </c>
      <c r="D40" s="176">
        <f t="shared" si="5"/>
        <v>268</v>
      </c>
      <c r="E40" s="176">
        <f t="shared" si="5"/>
        <v>269</v>
      </c>
      <c r="F40" s="176">
        <f t="shared" si="5"/>
        <v>270</v>
      </c>
      <c r="G40" s="177">
        <f t="shared" si="5"/>
        <v>271</v>
      </c>
      <c r="H40" s="177">
        <f t="shared" si="5"/>
        <v>272</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Ireland'!$B$1:$L$10,'39'!B40),"HOLIDAY",IF(B51&gt;'Tasks, Summary &amp; Declaration'!$C$9, 'Tasks, Summary &amp; Declaration'!$C$9, '39'!B51))</f>
        <v>0</v>
      </c>
      <c r="C52" s="171">
        <f>IF(COUNTIF('Holidays Ireland'!$B$1:$L$10,'39'!C40),"HOLIDAY",IF(C51&gt;'Tasks, Summary &amp; Declaration'!$C$9, 'Tasks, Summary &amp; Declaration'!$C$9, '39'!C51))</f>
        <v>0</v>
      </c>
      <c r="D52" s="171">
        <f>IF(COUNTIF('Holidays Ireland'!$B$1:$L$10,'39'!D40),"HOLIDAY",IF(D51&gt;'Tasks, Summary &amp; Declaration'!$C$9, 'Tasks, Summary &amp; Declaration'!$C$9, '39'!D51))</f>
        <v>0</v>
      </c>
      <c r="E52" s="171">
        <f>IF(COUNTIF('Holidays Ireland'!$B$1:$L$10,'39'!E40),"HOLIDAY",IF(E51&gt;'Tasks, Summary &amp; Declaration'!$C$9, 'Tasks, Summary &amp; Declaration'!$C$9, '39'!E51))</f>
        <v>0</v>
      </c>
      <c r="F52" s="171">
        <f>IF(COUNTIF('Holidays Ireland'!$B$1:$L$10,'39'!F40),"HOLIDAY",IF(F51&gt;'Tasks, Summary &amp; Declaration'!$C$9, 'Tasks, Summary &amp; Declaration'!$C$9, '39'!F51))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266</v>
      </c>
      <c r="C56" s="176">
        <f t="shared" ref="C56:F56" si="8">C8</f>
        <v>267</v>
      </c>
      <c r="D56" s="176">
        <f t="shared" si="8"/>
        <v>268</v>
      </c>
      <c r="E56" s="176">
        <f t="shared" si="8"/>
        <v>269</v>
      </c>
      <c r="F56" s="176">
        <f t="shared" si="8"/>
        <v>270</v>
      </c>
      <c r="G56" s="177">
        <f t="shared" ref="G56:H56" si="9">G24</f>
        <v>271</v>
      </c>
      <c r="H56" s="177">
        <f t="shared" si="9"/>
        <v>272</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Ireland'!$B$1:$L$10,'39'!B56),"HOLIDAY",IF(B67&gt;'Tasks, Summary &amp; Declaration'!$C$9, 'Tasks, Summary &amp; Declaration'!$C$9, '39'!B67))</f>
        <v>0</v>
      </c>
      <c r="C68" s="171">
        <f>IF(COUNTIF('Holidays Ireland'!$B$1:$L$10,'39'!C56),"HOLIDAY",IF(C67&gt;'Tasks, Summary &amp; Declaration'!$C$9, 'Tasks, Summary &amp; Declaration'!$C$9, '39'!C67))</f>
        <v>0</v>
      </c>
      <c r="D68" s="171">
        <f>IF(COUNTIF('Holidays Ireland'!$B$1:$L$10,'39'!D56),"HOLIDAY",IF(D67&gt;'Tasks, Summary &amp; Declaration'!$C$9, 'Tasks, Summary &amp; Declaration'!$C$9, '39'!D67))</f>
        <v>0</v>
      </c>
      <c r="E68" s="171">
        <f>IF(COUNTIF('Holidays Ireland'!$B$1:$L$10,'39'!E56),"HOLIDAY",IF(E67&gt;'Tasks, Summary &amp; Declaration'!$C$9, 'Tasks, Summary &amp; Declaration'!$C$9, '39'!E67))</f>
        <v>0</v>
      </c>
      <c r="F68" s="171">
        <f>IF(COUNTIF('Holidays Ireland'!$B$1:$L$10,'39'!F56),"HOLIDAY",IF(F67&gt;'Tasks, Summary &amp; Declaration'!$C$9, 'Tasks, Summary &amp; Declaration'!$C$9, '39'!F67))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266</v>
      </c>
      <c r="C72" s="176">
        <f t="shared" ref="C72:F72" si="12">C8</f>
        <v>267</v>
      </c>
      <c r="D72" s="176">
        <f t="shared" si="12"/>
        <v>268</v>
      </c>
      <c r="E72" s="176">
        <f t="shared" si="12"/>
        <v>269</v>
      </c>
      <c r="F72" s="176">
        <f t="shared" si="12"/>
        <v>270</v>
      </c>
      <c r="G72" s="177">
        <f t="shared" ref="G72:H72" si="13">G40</f>
        <v>271</v>
      </c>
      <c r="H72" s="177">
        <f t="shared" si="13"/>
        <v>272</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Ireland'!$B$1:$L$10,'39'!B72),"HOLIDAY",IF(B83&gt;'Tasks, Summary &amp; Declaration'!$C$9, 'Tasks, Summary &amp; Declaration'!$C$9, '39'!B83))</f>
        <v>0</v>
      </c>
      <c r="C84" s="171">
        <f>IF(COUNTIF('Holidays Ireland'!$B$1:$L$10,'39'!C72),"HOLIDAY",IF(C83&gt;'Tasks, Summary &amp; Declaration'!$C$9, 'Tasks, Summary &amp; Declaration'!$C$9, '39'!C83))</f>
        <v>0</v>
      </c>
      <c r="D84" s="171">
        <f>IF(COUNTIF('Holidays Ireland'!$B$1:$L$10,'39'!D72),"HOLIDAY",IF(D83&gt;'Tasks, Summary &amp; Declaration'!$C$9, 'Tasks, Summary &amp; Declaration'!$C$9, '39'!D83))</f>
        <v>0</v>
      </c>
      <c r="E84" s="171">
        <f>IF(COUNTIF('Holidays Ireland'!$B$1:$L$10,'39'!E72),"HOLIDAY",IF(E83&gt;'Tasks, Summary &amp; Declaration'!$C$9, 'Tasks, Summary &amp; Declaration'!$C$9, '39'!E83))</f>
        <v>0</v>
      </c>
      <c r="F84" s="171">
        <f>IF(COUNTIF('Holidays Ireland'!$B$1:$L$10,'39'!F72),"HOLIDAY",IF(F83&gt;'Tasks, Summary &amp; Declaration'!$C$9, 'Tasks, Summary &amp; Declaration'!$C$9, '39'!F83))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xTif0nT0ZAqmiMwMPi1eA6uTntEdKpyuNZPq2fYXxu006jHLyt43XWyMwoZ8RFZeD+n5bznn6WnHlfVJ/sRaGg==" saltValue="C2s1URn55SNHDrOpeh7MZw=="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74" priority="3">
      <formula>LEN(TRIM(B4))&gt;0</formula>
    </cfRule>
  </conditionalFormatting>
  <conditionalFormatting sqref="C4">
    <cfRule type="notContainsBlanks" dxfId="73" priority="2">
      <formula>LEN(TRIM(C4))&gt;0</formula>
    </cfRule>
  </conditionalFormatting>
  <conditionalFormatting sqref="D4">
    <cfRule type="notContainsBlanks" dxfId="72" priority="7">
      <formula>LEN(TRIM(D4))&gt;0</formula>
    </cfRule>
  </conditionalFormatting>
  <conditionalFormatting sqref="E4">
    <cfRule type="notContainsBlanks" dxfId="71" priority="6">
      <formula>LEN(TRIM(E4))&gt;0</formula>
    </cfRule>
  </conditionalFormatting>
  <conditionalFormatting sqref="F4">
    <cfRule type="notContainsBlanks" dxfId="70" priority="1">
      <formula>LEN(TRIM(F4))&gt;0</formula>
    </cfRule>
  </conditionalFormatting>
  <hyperlinks>
    <hyperlink ref="B4" location="'1'!B9" display="'1'!B9" xr:uid="{9ED6ACD1-C1EA-4687-9F62-3764C7D2947C}"/>
    <hyperlink ref="C4" location="'1'!B25" display="'1'!B25" xr:uid="{51B2A31E-C152-4E0D-8B52-03B7835CC624}"/>
    <hyperlink ref="D4" location="'1'!B41" display="'1'!B41" xr:uid="{D2885D6F-9D56-4BF5-AD95-5EE96360C556}"/>
    <hyperlink ref="E4" location="'1'!B57" display="'1'!B57" xr:uid="{03F7AF4D-E310-4486-BF87-DEC19BA300ED}"/>
    <hyperlink ref="F4" location="'1'!B73" display="'1'!B73" xr:uid="{931D220C-5364-46F7-9CC4-EFA9C75EB456}"/>
    <hyperlink ref="J18" location="'Tasks, Summary &amp; Declaration'!B23" display="Back to Tasks" xr:uid="{6CF09FDD-CFD6-4FC9-ACB1-DEFBBEC8814D}"/>
    <hyperlink ref="J34" location="'Tasks, Summary &amp; Declaration'!B37" display="Back to Tasks" xr:uid="{3C8EB6CE-E32C-4DED-B435-86053970589F}"/>
    <hyperlink ref="J50" location="'Tasks, Summary &amp; Declaration'!B51" display="Back to Tasks" xr:uid="{C4406354-14D8-4415-BC73-55500394E6EE}"/>
    <hyperlink ref="J66" location="'Tasks, Summary &amp; Declaration'!B65" display="Back to Tasks" xr:uid="{EB4D9A1F-5CA9-48A2-9D5B-F8645B1476AC}"/>
    <hyperlink ref="J82" location="'Tasks, Summary &amp; Declaration'!B79" display="Back to Tasks" xr:uid="{FABCE4CB-F995-4275-ABA3-6241E69B1433}"/>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1A848-1F5A-414A-9786-F62FA39C80FB}">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Declaration'!$B$7+(7*39)</f>
        <v>273</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273</v>
      </c>
      <c r="C8" s="150">
        <f>$G$1+1</f>
        <v>274</v>
      </c>
      <c r="D8" s="150">
        <f>$G$1+2</f>
        <v>275</v>
      </c>
      <c r="E8" s="150">
        <f>$G$1+3</f>
        <v>276</v>
      </c>
      <c r="F8" s="150">
        <f>$G$1+4</f>
        <v>277</v>
      </c>
      <c r="G8" s="151">
        <f>G1+5</f>
        <v>278</v>
      </c>
      <c r="H8" s="151">
        <f>G1+6</f>
        <v>279</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Ireland'!$B$1:$L$10,'40'!B8),"HOLIDAY",IF(B19&gt;'Tasks, Summary &amp; Declaration'!$C$9, 'Tasks, Summary &amp; Declaration'!$C$9, '40'!B19))</f>
        <v>0</v>
      </c>
      <c r="C20" s="171">
        <f>IF(COUNTIF('Holidays Ireland'!$B$1:$L$10,'40'!C8),"HOLIDAY",IF(C19&gt;'Tasks, Summary &amp; Declaration'!$C$9, 'Tasks, Summary &amp; Declaration'!$C$9, '40'!C19))</f>
        <v>0</v>
      </c>
      <c r="D20" s="171">
        <f>IF(COUNTIF('Holidays Ireland'!$B$1:$L$10,'40'!D8),"HOLIDAY",IF(D19&gt;'Tasks, Summary &amp; Declaration'!$C$9, 'Tasks, Summary &amp; Declaration'!$C$9, '40'!D19))</f>
        <v>0</v>
      </c>
      <c r="E20" s="171">
        <f>IF(COUNTIF('Holidays Ireland'!$B$1:$L$10,'40'!E8),"HOLIDAY",IF(E19&gt;'Tasks, Summary &amp; Declaration'!$C$9, 'Tasks, Summary &amp; Declaration'!$C$9, '40'!E19))</f>
        <v>0</v>
      </c>
      <c r="F20" s="171">
        <f>IF(COUNTIF('Holidays Ireland'!$B$1:$L$10,'40'!F8),"HOLIDAY",IF(F19&gt;'Tasks, Summary &amp; Declaration'!$C$9, 'Tasks, Summary &amp; Declaration'!$C$9, '40'!F19))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273</v>
      </c>
      <c r="C24" s="176">
        <f t="shared" ref="C24:H24" si="2">C8</f>
        <v>274</v>
      </c>
      <c r="D24" s="176">
        <f t="shared" si="2"/>
        <v>275</v>
      </c>
      <c r="E24" s="176">
        <f t="shared" si="2"/>
        <v>276</v>
      </c>
      <c r="F24" s="176">
        <f t="shared" si="2"/>
        <v>277</v>
      </c>
      <c r="G24" s="177">
        <f t="shared" si="2"/>
        <v>278</v>
      </c>
      <c r="H24" s="177">
        <f t="shared" si="2"/>
        <v>279</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Ireland'!$B$1:$L$10,'40'!B24),"HOLIDAY",IF(B35&gt;'Tasks, Summary &amp; Declaration'!$C$9, 'Tasks, Summary &amp; Declaration'!$C$9, '40'!B35))</f>
        <v>0</v>
      </c>
      <c r="C36" s="171">
        <f>IF(COUNTIF('Holidays Ireland'!$B$1:$L$10,'40'!C24),"HOLIDAY",IF(C35&gt;'Tasks, Summary &amp; Declaration'!$C$9, 'Tasks, Summary &amp; Declaration'!$C$9, '40'!C35))</f>
        <v>0</v>
      </c>
      <c r="D36" s="171">
        <f>IF(COUNTIF('Holidays Ireland'!$B$1:$L$10,'40'!D24),"HOLIDAY",IF(D35&gt;'Tasks, Summary &amp; Declaration'!$C$9, 'Tasks, Summary &amp; Declaration'!$C$9, '40'!D35))</f>
        <v>0</v>
      </c>
      <c r="E36" s="171">
        <f>IF(COUNTIF('Holidays Ireland'!$B$1:$L$10,'40'!E24),"HOLIDAY",IF(E35&gt;'Tasks, Summary &amp; Declaration'!$C$9, 'Tasks, Summary &amp; Declaration'!$C$9, '40'!E35))</f>
        <v>0</v>
      </c>
      <c r="F36" s="171">
        <f>IF(COUNTIF('Holidays Ireland'!$B$1:$L$10,'40'!F24),"HOLIDAY",IF(F35&gt;'Tasks, Summary &amp; Declaration'!$C$9, 'Tasks, Summary &amp; Declaration'!$C$9, '40'!F35))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273</v>
      </c>
      <c r="C40" s="176">
        <f t="shared" ref="C40:H40" si="5">C8</f>
        <v>274</v>
      </c>
      <c r="D40" s="176">
        <f t="shared" si="5"/>
        <v>275</v>
      </c>
      <c r="E40" s="176">
        <f t="shared" si="5"/>
        <v>276</v>
      </c>
      <c r="F40" s="176">
        <f t="shared" si="5"/>
        <v>277</v>
      </c>
      <c r="G40" s="177">
        <f t="shared" si="5"/>
        <v>278</v>
      </c>
      <c r="H40" s="177">
        <f t="shared" si="5"/>
        <v>279</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Ireland'!$B$1:$L$10,'40'!B40),"HOLIDAY",IF(B51&gt;'Tasks, Summary &amp; Declaration'!$C$9, 'Tasks, Summary &amp; Declaration'!$C$9, '40'!B51))</f>
        <v>0</v>
      </c>
      <c r="C52" s="171">
        <f>IF(COUNTIF('Holidays Ireland'!$B$1:$L$10,'40'!C40),"HOLIDAY",IF(C51&gt;'Tasks, Summary &amp; Declaration'!$C$9, 'Tasks, Summary &amp; Declaration'!$C$9, '40'!C51))</f>
        <v>0</v>
      </c>
      <c r="D52" s="171">
        <f>IF(COUNTIF('Holidays Ireland'!$B$1:$L$10,'40'!D40),"HOLIDAY",IF(D51&gt;'Tasks, Summary &amp; Declaration'!$C$9, 'Tasks, Summary &amp; Declaration'!$C$9, '40'!D51))</f>
        <v>0</v>
      </c>
      <c r="E52" s="171">
        <f>IF(COUNTIF('Holidays Ireland'!$B$1:$L$10,'40'!E40),"HOLIDAY",IF(E51&gt;'Tasks, Summary &amp; Declaration'!$C$9, 'Tasks, Summary &amp; Declaration'!$C$9, '40'!E51))</f>
        <v>0</v>
      </c>
      <c r="F52" s="171">
        <f>IF(COUNTIF('Holidays Ireland'!$B$1:$L$10,'40'!F40),"HOLIDAY",IF(F51&gt;'Tasks, Summary &amp; Declaration'!$C$9, 'Tasks, Summary &amp; Declaration'!$C$9, '40'!F51))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273</v>
      </c>
      <c r="C56" s="176">
        <f t="shared" ref="C56:F56" si="8">C8</f>
        <v>274</v>
      </c>
      <c r="D56" s="176">
        <f t="shared" si="8"/>
        <v>275</v>
      </c>
      <c r="E56" s="176">
        <f t="shared" si="8"/>
        <v>276</v>
      </c>
      <c r="F56" s="176">
        <f t="shared" si="8"/>
        <v>277</v>
      </c>
      <c r="G56" s="177">
        <f t="shared" ref="G56:H56" si="9">G24</f>
        <v>278</v>
      </c>
      <c r="H56" s="177">
        <f t="shared" si="9"/>
        <v>279</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Ireland'!$B$1:$L$10,'40'!B56),"HOLIDAY",IF(B67&gt;'Tasks, Summary &amp; Declaration'!$C$9, 'Tasks, Summary &amp; Declaration'!$C$9, '40'!B67))</f>
        <v>0</v>
      </c>
      <c r="C68" s="171">
        <f>IF(COUNTIF('Holidays Ireland'!$B$1:$L$10,'40'!C56),"HOLIDAY",IF(C67&gt;'Tasks, Summary &amp; Declaration'!$C$9, 'Tasks, Summary &amp; Declaration'!$C$9, '40'!C67))</f>
        <v>0</v>
      </c>
      <c r="D68" s="171">
        <f>IF(COUNTIF('Holidays Ireland'!$B$1:$L$10,'40'!D56),"HOLIDAY",IF(D67&gt;'Tasks, Summary &amp; Declaration'!$C$9, 'Tasks, Summary &amp; Declaration'!$C$9, '40'!D67))</f>
        <v>0</v>
      </c>
      <c r="E68" s="171">
        <f>IF(COUNTIF('Holidays Ireland'!$B$1:$L$10,'40'!E56),"HOLIDAY",IF(E67&gt;'Tasks, Summary &amp; Declaration'!$C$9, 'Tasks, Summary &amp; Declaration'!$C$9, '40'!E67))</f>
        <v>0</v>
      </c>
      <c r="F68" s="171">
        <f>IF(COUNTIF('Holidays Ireland'!$B$1:$L$10,'40'!F56),"HOLIDAY",IF(F67&gt;'Tasks, Summary &amp; Declaration'!$C$9, 'Tasks, Summary &amp; Declaration'!$C$9, '40'!F67))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273</v>
      </c>
      <c r="C72" s="176">
        <f t="shared" ref="C72:F72" si="12">C8</f>
        <v>274</v>
      </c>
      <c r="D72" s="176">
        <f t="shared" si="12"/>
        <v>275</v>
      </c>
      <c r="E72" s="176">
        <f t="shared" si="12"/>
        <v>276</v>
      </c>
      <c r="F72" s="176">
        <f t="shared" si="12"/>
        <v>277</v>
      </c>
      <c r="G72" s="177">
        <f t="shared" ref="G72:H72" si="13">G40</f>
        <v>278</v>
      </c>
      <c r="H72" s="177">
        <f t="shared" si="13"/>
        <v>279</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Ireland'!$B$1:$L$10,'40'!B72),"HOLIDAY",IF(B83&gt;'Tasks, Summary &amp; Declaration'!$C$9, 'Tasks, Summary &amp; Declaration'!$C$9, '40'!B83))</f>
        <v>0</v>
      </c>
      <c r="C84" s="171">
        <f>IF(COUNTIF('Holidays Ireland'!$B$1:$L$10,'40'!C72),"HOLIDAY",IF(C83&gt;'Tasks, Summary &amp; Declaration'!$C$9, 'Tasks, Summary &amp; Declaration'!$C$9, '40'!C83))</f>
        <v>0</v>
      </c>
      <c r="D84" s="171">
        <f>IF(COUNTIF('Holidays Ireland'!$B$1:$L$10,'40'!D72),"HOLIDAY",IF(D83&gt;'Tasks, Summary &amp; Declaration'!$C$9, 'Tasks, Summary &amp; Declaration'!$C$9, '40'!D83))</f>
        <v>0</v>
      </c>
      <c r="E84" s="171">
        <f>IF(COUNTIF('Holidays Ireland'!$B$1:$L$10,'40'!E72),"HOLIDAY",IF(E83&gt;'Tasks, Summary &amp; Declaration'!$C$9, 'Tasks, Summary &amp; Declaration'!$C$9, '40'!E83))</f>
        <v>0</v>
      </c>
      <c r="F84" s="171">
        <f>IF(COUNTIF('Holidays Ireland'!$B$1:$L$10,'40'!F72),"HOLIDAY",IF(F83&gt;'Tasks, Summary &amp; Declaration'!$C$9, 'Tasks, Summary &amp; Declaration'!$C$9, '40'!F83))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OsULTS4pAfBl+Z8bKuu7SYVTCVaLZbzMWls1TV9IVjfyYDLq+HzTWw3tmMKxvWkA1ia+VCwB87hJ1g+NAfIghg==" saltValue="6X9qeFizX5TxrR/XKQ6gVQ=="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69" priority="3">
      <formula>LEN(TRIM(B4))&gt;0</formula>
    </cfRule>
  </conditionalFormatting>
  <conditionalFormatting sqref="C4">
    <cfRule type="notContainsBlanks" dxfId="68" priority="2">
      <formula>LEN(TRIM(C4))&gt;0</formula>
    </cfRule>
  </conditionalFormatting>
  <conditionalFormatting sqref="D4">
    <cfRule type="notContainsBlanks" dxfId="67" priority="7">
      <formula>LEN(TRIM(D4))&gt;0</formula>
    </cfRule>
  </conditionalFormatting>
  <conditionalFormatting sqref="E4">
    <cfRule type="notContainsBlanks" dxfId="66" priority="6">
      <formula>LEN(TRIM(E4))&gt;0</formula>
    </cfRule>
  </conditionalFormatting>
  <conditionalFormatting sqref="F4">
    <cfRule type="notContainsBlanks" dxfId="65" priority="1">
      <formula>LEN(TRIM(F4))&gt;0</formula>
    </cfRule>
  </conditionalFormatting>
  <hyperlinks>
    <hyperlink ref="B4" location="'1'!B9" display="'1'!B9" xr:uid="{9E09339C-B969-4A08-8070-281A3F16BED9}"/>
    <hyperlink ref="C4" location="'1'!B25" display="'1'!B25" xr:uid="{5770608B-2111-4E6E-9078-0ECAA5658637}"/>
    <hyperlink ref="D4" location="'1'!B41" display="'1'!B41" xr:uid="{FADEA9D7-021A-45FA-91C4-21B530FE9E48}"/>
    <hyperlink ref="E4" location="'1'!B57" display="'1'!B57" xr:uid="{2CED040E-38D3-4FD7-BAC1-E32AC111D6A7}"/>
    <hyperlink ref="F4" location="'1'!B73" display="'1'!B73" xr:uid="{E9E531D8-ECEE-4D22-B3D1-82F7F207E1DD}"/>
    <hyperlink ref="J18" location="'Tasks, Summary &amp; Declaration'!B23" display="Back to Tasks" xr:uid="{0880900E-7F95-4A92-B96D-D434E455A3C6}"/>
    <hyperlink ref="J34" location="'Tasks, Summary &amp; Declaration'!B37" display="Back to Tasks" xr:uid="{3561379B-9F9A-456A-B097-DBFED4CBB2DE}"/>
    <hyperlink ref="J50" location="'Tasks, Summary &amp; Declaration'!B51" display="Back to Tasks" xr:uid="{058DBEED-9FB1-4C66-9816-C006100A4D94}"/>
    <hyperlink ref="J66" location="'Tasks, Summary &amp; Declaration'!B65" display="Back to Tasks" xr:uid="{E0914E28-BC70-4A10-B579-59995D251260}"/>
    <hyperlink ref="J82" location="'Tasks, Summary &amp; Declaration'!B79" display="Back to Tasks" xr:uid="{2F5AC4DB-F1BE-4E49-9E48-D9C27296243B}"/>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41435-524D-47D5-A376-8541723B8335}">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Declaration'!$B$7+(7*40)</f>
        <v>280</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280</v>
      </c>
      <c r="C8" s="150">
        <f>$G$1+1</f>
        <v>281</v>
      </c>
      <c r="D8" s="150">
        <f>$G$1+2</f>
        <v>282</v>
      </c>
      <c r="E8" s="150">
        <f>$G$1+3</f>
        <v>283</v>
      </c>
      <c r="F8" s="150">
        <f>$G$1+4</f>
        <v>284</v>
      </c>
      <c r="G8" s="151">
        <f>G1+5</f>
        <v>285</v>
      </c>
      <c r="H8" s="151">
        <f>G1+6</f>
        <v>286</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Ireland'!$B$1:$L$10,'41'!B8),"HOLIDAY",IF(B19&gt;'Tasks, Summary &amp; Declaration'!$C$9, 'Tasks, Summary &amp; Declaration'!$C$9, '41'!B19))</f>
        <v>0</v>
      </c>
      <c r="C20" s="171">
        <f>IF(COUNTIF('Holidays Ireland'!$B$1:$L$10,'41'!C8),"HOLIDAY",IF(C19&gt;'Tasks, Summary &amp; Declaration'!$C$9, 'Tasks, Summary &amp; Declaration'!$C$9, '41'!C19))</f>
        <v>0</v>
      </c>
      <c r="D20" s="171">
        <f>IF(COUNTIF('Holidays Ireland'!$B$1:$L$10,'41'!D8),"HOLIDAY",IF(D19&gt;'Tasks, Summary &amp; Declaration'!$C$9, 'Tasks, Summary &amp; Declaration'!$C$9, '41'!D19))</f>
        <v>0</v>
      </c>
      <c r="E20" s="171">
        <f>IF(COUNTIF('Holidays Ireland'!$B$1:$L$10,'41'!E8),"HOLIDAY",IF(E19&gt;'Tasks, Summary &amp; Declaration'!$C$9, 'Tasks, Summary &amp; Declaration'!$C$9, '41'!E19))</f>
        <v>0</v>
      </c>
      <c r="F20" s="171">
        <f>IF(COUNTIF('Holidays Ireland'!$B$1:$L$10,'41'!F8),"HOLIDAY",IF(F19&gt;'Tasks, Summary &amp; Declaration'!$C$9, 'Tasks, Summary &amp; Declaration'!$C$9, '41'!F19))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280</v>
      </c>
      <c r="C24" s="176">
        <f t="shared" ref="C24:H24" si="2">C8</f>
        <v>281</v>
      </c>
      <c r="D24" s="176">
        <f t="shared" si="2"/>
        <v>282</v>
      </c>
      <c r="E24" s="176">
        <f t="shared" si="2"/>
        <v>283</v>
      </c>
      <c r="F24" s="176">
        <f t="shared" si="2"/>
        <v>284</v>
      </c>
      <c r="G24" s="177">
        <f t="shared" si="2"/>
        <v>285</v>
      </c>
      <c r="H24" s="177">
        <f t="shared" si="2"/>
        <v>286</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Ireland'!$B$1:$L$10,'41'!B24),"HOLIDAY",IF(B35&gt;'Tasks, Summary &amp; Declaration'!$C$9, 'Tasks, Summary &amp; Declaration'!$C$9, '41'!B35))</f>
        <v>0</v>
      </c>
      <c r="C36" s="171">
        <f>IF(COUNTIF('Holidays Ireland'!$B$1:$L$10,'41'!C24),"HOLIDAY",IF(C35&gt;'Tasks, Summary &amp; Declaration'!$C$9, 'Tasks, Summary &amp; Declaration'!$C$9, '41'!C35))</f>
        <v>0</v>
      </c>
      <c r="D36" s="171">
        <f>IF(COUNTIF('Holidays Ireland'!$B$1:$L$10,'41'!D24),"HOLIDAY",IF(D35&gt;'Tasks, Summary &amp; Declaration'!$C$9, 'Tasks, Summary &amp; Declaration'!$C$9, '41'!D35))</f>
        <v>0</v>
      </c>
      <c r="E36" s="171">
        <f>IF(COUNTIF('Holidays Ireland'!$B$1:$L$10,'41'!E24),"HOLIDAY",IF(E35&gt;'Tasks, Summary &amp; Declaration'!$C$9, 'Tasks, Summary &amp; Declaration'!$C$9, '41'!E35))</f>
        <v>0</v>
      </c>
      <c r="F36" s="171">
        <f>IF(COUNTIF('Holidays Ireland'!$B$1:$L$10,'41'!F24),"HOLIDAY",IF(F35&gt;'Tasks, Summary &amp; Declaration'!$C$9, 'Tasks, Summary &amp; Declaration'!$C$9, '41'!F35))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280</v>
      </c>
      <c r="C40" s="176">
        <f t="shared" ref="C40:H40" si="5">C8</f>
        <v>281</v>
      </c>
      <c r="D40" s="176">
        <f t="shared" si="5"/>
        <v>282</v>
      </c>
      <c r="E40" s="176">
        <f t="shared" si="5"/>
        <v>283</v>
      </c>
      <c r="F40" s="176">
        <f t="shared" si="5"/>
        <v>284</v>
      </c>
      <c r="G40" s="177">
        <f t="shared" si="5"/>
        <v>285</v>
      </c>
      <c r="H40" s="177">
        <f t="shared" si="5"/>
        <v>286</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Ireland'!$B$1:$L$10,'41'!B40),"HOLIDAY",IF(B51&gt;'Tasks, Summary &amp; Declaration'!$C$9, 'Tasks, Summary &amp; Declaration'!$C$9, '41'!B51))</f>
        <v>0</v>
      </c>
      <c r="C52" s="171">
        <f>IF(COUNTIF('Holidays Ireland'!$B$1:$L$10,'41'!C40),"HOLIDAY",IF(C51&gt;'Tasks, Summary &amp; Declaration'!$C$9, 'Tasks, Summary &amp; Declaration'!$C$9, '41'!C51))</f>
        <v>0</v>
      </c>
      <c r="D52" s="171">
        <f>IF(COUNTIF('Holidays Ireland'!$B$1:$L$10,'41'!D40),"HOLIDAY",IF(D51&gt;'Tasks, Summary &amp; Declaration'!$C$9, 'Tasks, Summary &amp; Declaration'!$C$9, '41'!D51))</f>
        <v>0</v>
      </c>
      <c r="E52" s="171">
        <f>IF(COUNTIF('Holidays Ireland'!$B$1:$L$10,'41'!E40),"HOLIDAY",IF(E51&gt;'Tasks, Summary &amp; Declaration'!$C$9, 'Tasks, Summary &amp; Declaration'!$C$9, '41'!E51))</f>
        <v>0</v>
      </c>
      <c r="F52" s="171">
        <f>IF(COUNTIF('Holidays Ireland'!$B$1:$L$10,'41'!F40),"HOLIDAY",IF(F51&gt;'Tasks, Summary &amp; Declaration'!$C$9, 'Tasks, Summary &amp; Declaration'!$C$9, '41'!F51))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280</v>
      </c>
      <c r="C56" s="176">
        <f t="shared" ref="C56:F56" si="8">C8</f>
        <v>281</v>
      </c>
      <c r="D56" s="176">
        <f t="shared" si="8"/>
        <v>282</v>
      </c>
      <c r="E56" s="176">
        <f t="shared" si="8"/>
        <v>283</v>
      </c>
      <c r="F56" s="176">
        <f t="shared" si="8"/>
        <v>284</v>
      </c>
      <c r="G56" s="177">
        <f t="shared" ref="G56:H56" si="9">G24</f>
        <v>285</v>
      </c>
      <c r="H56" s="177">
        <f t="shared" si="9"/>
        <v>286</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Ireland'!$B$1:$L$10,'41'!B56),"HOLIDAY",IF(B67&gt;'Tasks, Summary &amp; Declaration'!$C$9, 'Tasks, Summary &amp; Declaration'!$C$9, '41'!B67))</f>
        <v>0</v>
      </c>
      <c r="C68" s="171">
        <f>IF(COUNTIF('Holidays Ireland'!$B$1:$L$10,'41'!C56),"HOLIDAY",IF(C67&gt;'Tasks, Summary &amp; Declaration'!$C$9, 'Tasks, Summary &amp; Declaration'!$C$9, '41'!C67))</f>
        <v>0</v>
      </c>
      <c r="D68" s="171">
        <f>IF(COUNTIF('Holidays Ireland'!$B$1:$L$10,'41'!D56),"HOLIDAY",IF(D67&gt;'Tasks, Summary &amp; Declaration'!$C$9, 'Tasks, Summary &amp; Declaration'!$C$9, '41'!D67))</f>
        <v>0</v>
      </c>
      <c r="E68" s="171">
        <f>IF(COUNTIF('Holidays Ireland'!$B$1:$L$10,'41'!E56),"HOLIDAY",IF(E67&gt;'Tasks, Summary &amp; Declaration'!$C$9, 'Tasks, Summary &amp; Declaration'!$C$9, '41'!E67))</f>
        <v>0</v>
      </c>
      <c r="F68" s="171">
        <f>IF(COUNTIF('Holidays Ireland'!$B$1:$L$10,'41'!F56),"HOLIDAY",IF(F67&gt;'Tasks, Summary &amp; Declaration'!$C$9, 'Tasks, Summary &amp; Declaration'!$C$9, '41'!F67))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280</v>
      </c>
      <c r="C72" s="176">
        <f t="shared" ref="C72:F72" si="12">C8</f>
        <v>281</v>
      </c>
      <c r="D72" s="176">
        <f t="shared" si="12"/>
        <v>282</v>
      </c>
      <c r="E72" s="176">
        <f t="shared" si="12"/>
        <v>283</v>
      </c>
      <c r="F72" s="176">
        <f t="shared" si="12"/>
        <v>284</v>
      </c>
      <c r="G72" s="177">
        <f t="shared" ref="G72:H72" si="13">G40</f>
        <v>285</v>
      </c>
      <c r="H72" s="177">
        <f t="shared" si="13"/>
        <v>286</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Ireland'!$B$1:$L$10,'41'!B72),"HOLIDAY",IF(B83&gt;'Tasks, Summary &amp; Declaration'!$C$9, 'Tasks, Summary &amp; Declaration'!$C$9, '41'!B83))</f>
        <v>0</v>
      </c>
      <c r="C84" s="171">
        <f>IF(COUNTIF('Holidays Ireland'!$B$1:$L$10,'41'!C72),"HOLIDAY",IF(C83&gt;'Tasks, Summary &amp; Declaration'!$C$9, 'Tasks, Summary &amp; Declaration'!$C$9, '41'!C83))</f>
        <v>0</v>
      </c>
      <c r="D84" s="171">
        <f>IF(COUNTIF('Holidays Ireland'!$B$1:$L$10,'41'!D72),"HOLIDAY",IF(D83&gt;'Tasks, Summary &amp; Declaration'!$C$9, 'Tasks, Summary &amp; Declaration'!$C$9, '41'!D83))</f>
        <v>0</v>
      </c>
      <c r="E84" s="171">
        <f>IF(COUNTIF('Holidays Ireland'!$B$1:$L$10,'41'!E72),"HOLIDAY",IF(E83&gt;'Tasks, Summary &amp; Declaration'!$C$9, 'Tasks, Summary &amp; Declaration'!$C$9, '41'!E83))</f>
        <v>0</v>
      </c>
      <c r="F84" s="171">
        <f>IF(COUNTIF('Holidays Ireland'!$B$1:$L$10,'41'!F72),"HOLIDAY",IF(F83&gt;'Tasks, Summary &amp; Declaration'!$C$9, 'Tasks, Summary &amp; Declaration'!$C$9, '41'!F83))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sBv/An77fje1y6dfFXuM/tFPqdjl9oauTiX9hP7jWuwNLBK2wd6U95pEC2Jd/jOEWu1mu24UUO5bDS7IdmI5Kg==" saltValue="nIrRbYjJsXCt+diZhbSJYA=="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64" priority="3">
      <formula>LEN(TRIM(B4))&gt;0</formula>
    </cfRule>
  </conditionalFormatting>
  <conditionalFormatting sqref="C4">
    <cfRule type="notContainsBlanks" dxfId="63" priority="2">
      <formula>LEN(TRIM(C4))&gt;0</formula>
    </cfRule>
  </conditionalFormatting>
  <conditionalFormatting sqref="D4">
    <cfRule type="notContainsBlanks" dxfId="62" priority="7">
      <formula>LEN(TRIM(D4))&gt;0</formula>
    </cfRule>
  </conditionalFormatting>
  <conditionalFormatting sqref="E4">
    <cfRule type="notContainsBlanks" dxfId="61" priority="6">
      <formula>LEN(TRIM(E4))&gt;0</formula>
    </cfRule>
  </conditionalFormatting>
  <conditionalFormatting sqref="F4">
    <cfRule type="notContainsBlanks" dxfId="60" priority="1">
      <formula>LEN(TRIM(F4))&gt;0</formula>
    </cfRule>
  </conditionalFormatting>
  <hyperlinks>
    <hyperlink ref="B4" location="'1'!B9" display="'1'!B9" xr:uid="{B3A9ABF7-D332-4282-AEBB-00806F0FC50F}"/>
    <hyperlink ref="C4" location="'1'!B25" display="'1'!B25" xr:uid="{71F85A37-2EEF-47E0-8F53-9DBEA7C4B092}"/>
    <hyperlink ref="D4" location="'1'!B41" display="'1'!B41" xr:uid="{7BFF0EBF-B0D3-428C-AAF7-89AC10B437DF}"/>
    <hyperlink ref="E4" location="'1'!B57" display="'1'!B57" xr:uid="{51866E14-C11C-4AA6-8529-2FFF0A3FAC5D}"/>
    <hyperlink ref="F4" location="'1'!B73" display="'1'!B73" xr:uid="{C1240802-ED5C-4860-B940-137CAE5F447E}"/>
    <hyperlink ref="J18" location="'Tasks, Summary &amp; Declaration'!B23" display="Back to Tasks" xr:uid="{DFA8CFAE-78E1-4609-A537-A7D9ADDC8CB2}"/>
    <hyperlink ref="J34" location="'Tasks, Summary &amp; Declaration'!B37" display="Back to Tasks" xr:uid="{FD5A81F2-575C-4556-9E01-C719C1BFA55B}"/>
    <hyperlink ref="J50" location="'Tasks, Summary &amp; Declaration'!B51" display="Back to Tasks" xr:uid="{59A899DD-B496-49F8-98D4-0C84BA9B303A}"/>
    <hyperlink ref="J66" location="'Tasks, Summary &amp; Declaration'!B65" display="Back to Tasks" xr:uid="{34700437-04EE-4909-927F-93A21194EA82}"/>
    <hyperlink ref="J82" location="'Tasks, Summary &amp; Declaration'!B79" display="Back to Tasks" xr:uid="{81BA15EF-7020-4541-9EFF-3F9E4ECAB790}"/>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61F40-6DA1-419B-9CA2-8744E67E08AA}">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Declaration'!$B$7+(7*41)</f>
        <v>287</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287</v>
      </c>
      <c r="C8" s="150">
        <f>$G$1+1</f>
        <v>288</v>
      </c>
      <c r="D8" s="150">
        <f>$G$1+2</f>
        <v>289</v>
      </c>
      <c r="E8" s="150">
        <f>$G$1+3</f>
        <v>290</v>
      </c>
      <c r="F8" s="150">
        <f>$G$1+4</f>
        <v>291</v>
      </c>
      <c r="G8" s="151">
        <f>G1+5</f>
        <v>292</v>
      </c>
      <c r="H8" s="151">
        <f>G1+6</f>
        <v>293</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Ireland'!$B$1:$L$10,'42'!B8),"HOLIDAY",IF(B19&gt;'Tasks, Summary &amp; Declaration'!$C$9, 'Tasks, Summary &amp; Declaration'!$C$9, '42'!B19))</f>
        <v>0</v>
      </c>
      <c r="C20" s="171">
        <f>IF(COUNTIF('Holidays Ireland'!$B$1:$L$10,'42'!C8),"HOLIDAY",IF(C19&gt;'Tasks, Summary &amp; Declaration'!$C$9, 'Tasks, Summary &amp; Declaration'!$C$9, '42'!C19))</f>
        <v>0</v>
      </c>
      <c r="D20" s="171">
        <f>IF(COUNTIF('Holidays Ireland'!$B$1:$L$10,'42'!D8),"HOLIDAY",IF(D19&gt;'Tasks, Summary &amp; Declaration'!$C$9, 'Tasks, Summary &amp; Declaration'!$C$9, '42'!D19))</f>
        <v>0</v>
      </c>
      <c r="E20" s="171">
        <f>IF(COUNTIF('Holidays Ireland'!$B$1:$L$10,'42'!E8),"HOLIDAY",IF(E19&gt;'Tasks, Summary &amp; Declaration'!$C$9, 'Tasks, Summary &amp; Declaration'!$C$9, '42'!E19))</f>
        <v>0</v>
      </c>
      <c r="F20" s="171">
        <f>IF(COUNTIF('Holidays Ireland'!$B$1:$L$10,'42'!F8),"HOLIDAY",IF(F19&gt;'Tasks, Summary &amp; Declaration'!$C$9, 'Tasks, Summary &amp; Declaration'!$C$9, '42'!F19))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287</v>
      </c>
      <c r="C24" s="176">
        <f t="shared" ref="C24:H24" si="2">C8</f>
        <v>288</v>
      </c>
      <c r="D24" s="176">
        <f t="shared" si="2"/>
        <v>289</v>
      </c>
      <c r="E24" s="176">
        <f t="shared" si="2"/>
        <v>290</v>
      </c>
      <c r="F24" s="176">
        <f t="shared" si="2"/>
        <v>291</v>
      </c>
      <c r="G24" s="177">
        <f t="shared" si="2"/>
        <v>292</v>
      </c>
      <c r="H24" s="177">
        <f t="shared" si="2"/>
        <v>293</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Ireland'!$B$1:$L$10,'42'!B24),"HOLIDAY",IF(B35&gt;'Tasks, Summary &amp; Declaration'!$C$9, 'Tasks, Summary &amp; Declaration'!$C$9, '42'!B35))</f>
        <v>0</v>
      </c>
      <c r="C36" s="171">
        <f>IF(COUNTIF('Holidays Ireland'!$B$1:$L$10,'42'!C24),"HOLIDAY",IF(C35&gt;'Tasks, Summary &amp; Declaration'!$C$9, 'Tasks, Summary &amp; Declaration'!$C$9, '42'!C35))</f>
        <v>0</v>
      </c>
      <c r="D36" s="171">
        <f>IF(COUNTIF('Holidays Ireland'!$B$1:$L$10,'42'!D24),"HOLIDAY",IF(D35&gt;'Tasks, Summary &amp; Declaration'!$C$9, 'Tasks, Summary &amp; Declaration'!$C$9, '42'!D35))</f>
        <v>0</v>
      </c>
      <c r="E36" s="171">
        <f>IF(COUNTIF('Holidays Ireland'!$B$1:$L$10,'42'!E24),"HOLIDAY",IF(E35&gt;'Tasks, Summary &amp; Declaration'!$C$9, 'Tasks, Summary &amp; Declaration'!$C$9, '42'!E35))</f>
        <v>0</v>
      </c>
      <c r="F36" s="171">
        <f>IF(COUNTIF('Holidays Ireland'!$B$1:$L$10,'42'!F24),"HOLIDAY",IF(F35&gt;'Tasks, Summary &amp; Declaration'!$C$9, 'Tasks, Summary &amp; Declaration'!$C$9, '42'!F35))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287</v>
      </c>
      <c r="C40" s="176">
        <f t="shared" ref="C40:H40" si="5">C8</f>
        <v>288</v>
      </c>
      <c r="D40" s="176">
        <f t="shared" si="5"/>
        <v>289</v>
      </c>
      <c r="E40" s="176">
        <f t="shared" si="5"/>
        <v>290</v>
      </c>
      <c r="F40" s="176">
        <f t="shared" si="5"/>
        <v>291</v>
      </c>
      <c r="G40" s="177">
        <f t="shared" si="5"/>
        <v>292</v>
      </c>
      <c r="H40" s="177">
        <f t="shared" si="5"/>
        <v>293</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Ireland'!$B$1:$L$10,'42'!B40),"HOLIDAY",IF(B51&gt;'Tasks, Summary &amp; Declaration'!$C$9, 'Tasks, Summary &amp; Declaration'!$C$9, '42'!B51))</f>
        <v>0</v>
      </c>
      <c r="C52" s="171">
        <f>IF(COUNTIF('Holidays Ireland'!$B$1:$L$10,'42'!C40),"HOLIDAY",IF(C51&gt;'Tasks, Summary &amp; Declaration'!$C$9, 'Tasks, Summary &amp; Declaration'!$C$9, '42'!C51))</f>
        <v>0</v>
      </c>
      <c r="D52" s="171">
        <f>IF(COUNTIF('Holidays Ireland'!$B$1:$L$10,'42'!D40),"HOLIDAY",IF(D51&gt;'Tasks, Summary &amp; Declaration'!$C$9, 'Tasks, Summary &amp; Declaration'!$C$9, '42'!D51))</f>
        <v>0</v>
      </c>
      <c r="E52" s="171">
        <f>IF(COUNTIF('Holidays Ireland'!$B$1:$L$10,'42'!E40),"HOLIDAY",IF(E51&gt;'Tasks, Summary &amp; Declaration'!$C$9, 'Tasks, Summary &amp; Declaration'!$C$9, '42'!E51))</f>
        <v>0</v>
      </c>
      <c r="F52" s="171">
        <f>IF(COUNTIF('Holidays Ireland'!$B$1:$L$10,'42'!F40),"HOLIDAY",IF(F51&gt;'Tasks, Summary &amp; Declaration'!$C$9, 'Tasks, Summary &amp; Declaration'!$C$9, '42'!F51))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287</v>
      </c>
      <c r="C56" s="176">
        <f t="shared" ref="C56:F56" si="8">C8</f>
        <v>288</v>
      </c>
      <c r="D56" s="176">
        <f t="shared" si="8"/>
        <v>289</v>
      </c>
      <c r="E56" s="176">
        <f t="shared" si="8"/>
        <v>290</v>
      </c>
      <c r="F56" s="176">
        <f t="shared" si="8"/>
        <v>291</v>
      </c>
      <c r="G56" s="177">
        <f t="shared" ref="G56:H56" si="9">G24</f>
        <v>292</v>
      </c>
      <c r="H56" s="177">
        <f t="shared" si="9"/>
        <v>293</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Ireland'!$B$1:$L$10,'42'!B56),"HOLIDAY",IF(B67&gt;'Tasks, Summary &amp; Declaration'!$C$9, 'Tasks, Summary &amp; Declaration'!$C$9, '42'!B67))</f>
        <v>0</v>
      </c>
      <c r="C68" s="171">
        <f>IF(COUNTIF('Holidays Ireland'!$B$1:$L$10,'42'!C56),"HOLIDAY",IF(C67&gt;'Tasks, Summary &amp; Declaration'!$C$9, 'Tasks, Summary &amp; Declaration'!$C$9, '42'!C67))</f>
        <v>0</v>
      </c>
      <c r="D68" s="171">
        <f>IF(COUNTIF('Holidays Ireland'!$B$1:$L$10,'42'!D56),"HOLIDAY",IF(D67&gt;'Tasks, Summary &amp; Declaration'!$C$9, 'Tasks, Summary &amp; Declaration'!$C$9, '42'!D67))</f>
        <v>0</v>
      </c>
      <c r="E68" s="171">
        <f>IF(COUNTIF('Holidays Ireland'!$B$1:$L$10,'42'!E56),"HOLIDAY",IF(E67&gt;'Tasks, Summary &amp; Declaration'!$C$9, 'Tasks, Summary &amp; Declaration'!$C$9, '42'!E67))</f>
        <v>0</v>
      </c>
      <c r="F68" s="171">
        <f>IF(COUNTIF('Holidays Ireland'!$B$1:$L$10,'42'!F56),"HOLIDAY",IF(F67&gt;'Tasks, Summary &amp; Declaration'!$C$9, 'Tasks, Summary &amp; Declaration'!$C$9, '42'!F67))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287</v>
      </c>
      <c r="C72" s="176">
        <f t="shared" ref="C72:F72" si="12">C8</f>
        <v>288</v>
      </c>
      <c r="D72" s="176">
        <f t="shared" si="12"/>
        <v>289</v>
      </c>
      <c r="E72" s="176">
        <f t="shared" si="12"/>
        <v>290</v>
      </c>
      <c r="F72" s="176">
        <f t="shared" si="12"/>
        <v>291</v>
      </c>
      <c r="G72" s="177">
        <f t="shared" ref="G72:H72" si="13">G40</f>
        <v>292</v>
      </c>
      <c r="H72" s="177">
        <f t="shared" si="13"/>
        <v>293</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Ireland'!$B$1:$L$10,'42'!B72),"HOLIDAY",IF(B83&gt;'Tasks, Summary &amp; Declaration'!$C$9, 'Tasks, Summary &amp; Declaration'!$C$9, '42'!B83))</f>
        <v>0</v>
      </c>
      <c r="C84" s="171">
        <f>IF(COUNTIF('Holidays Ireland'!$B$1:$L$10,'42'!C72),"HOLIDAY",IF(C83&gt;'Tasks, Summary &amp; Declaration'!$C$9, 'Tasks, Summary &amp; Declaration'!$C$9, '42'!C83))</f>
        <v>0</v>
      </c>
      <c r="D84" s="171">
        <f>IF(COUNTIF('Holidays Ireland'!$B$1:$L$10,'42'!D72),"HOLIDAY",IF(D83&gt;'Tasks, Summary &amp; Declaration'!$C$9, 'Tasks, Summary &amp; Declaration'!$C$9, '42'!D83))</f>
        <v>0</v>
      </c>
      <c r="E84" s="171">
        <f>IF(COUNTIF('Holidays Ireland'!$B$1:$L$10,'42'!E72),"HOLIDAY",IF(E83&gt;'Tasks, Summary &amp; Declaration'!$C$9, 'Tasks, Summary &amp; Declaration'!$C$9, '42'!E83))</f>
        <v>0</v>
      </c>
      <c r="F84" s="171">
        <f>IF(COUNTIF('Holidays Ireland'!$B$1:$L$10,'42'!F72),"HOLIDAY",IF(F83&gt;'Tasks, Summary &amp; Declaration'!$C$9, 'Tasks, Summary &amp; Declaration'!$C$9, '42'!F83))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b5aIhA23T81g22j/zTAUOm2tnqdmcQCx1m6O01HQ2uG7+IdbGh5iqlscyAGe7eoHp6mf2+GN8tZtL2SVlXJCYQ==" saltValue="1xke14cgxlBBc+3TOQVU2Q=="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59" priority="3">
      <formula>LEN(TRIM(B4))&gt;0</formula>
    </cfRule>
  </conditionalFormatting>
  <conditionalFormatting sqref="C4">
    <cfRule type="notContainsBlanks" dxfId="58" priority="2">
      <formula>LEN(TRIM(C4))&gt;0</formula>
    </cfRule>
  </conditionalFormatting>
  <conditionalFormatting sqref="D4">
    <cfRule type="notContainsBlanks" dxfId="57" priority="7">
      <formula>LEN(TRIM(D4))&gt;0</formula>
    </cfRule>
  </conditionalFormatting>
  <conditionalFormatting sqref="E4">
    <cfRule type="notContainsBlanks" dxfId="56" priority="6">
      <formula>LEN(TRIM(E4))&gt;0</formula>
    </cfRule>
  </conditionalFormatting>
  <conditionalFormatting sqref="F4">
    <cfRule type="notContainsBlanks" dxfId="55" priority="1">
      <formula>LEN(TRIM(F4))&gt;0</formula>
    </cfRule>
  </conditionalFormatting>
  <hyperlinks>
    <hyperlink ref="B4" location="'1'!B9" display="'1'!B9" xr:uid="{3B4DB24D-8442-446A-AD05-4A0BA9A35696}"/>
    <hyperlink ref="C4" location="'1'!B25" display="'1'!B25" xr:uid="{B6734433-B62B-4382-8A6A-93F2C6177553}"/>
    <hyperlink ref="D4" location="'1'!B41" display="'1'!B41" xr:uid="{A19ABA47-C2AB-4F90-A167-6B21FA40DA71}"/>
    <hyperlink ref="E4" location="'1'!B57" display="'1'!B57" xr:uid="{92262FF5-EDCB-4EFD-87B5-0C1042E0149B}"/>
    <hyperlink ref="F4" location="'1'!B73" display="'1'!B73" xr:uid="{643E3546-7274-4516-88EE-E4DA2342C196}"/>
    <hyperlink ref="J18" location="'Tasks, Summary &amp; Declaration'!B23" display="Back to Tasks" xr:uid="{F3CCE0CE-89E3-4421-8535-7BC42EF59C4F}"/>
    <hyperlink ref="J34" location="'Tasks, Summary &amp; Declaration'!B37" display="Back to Tasks" xr:uid="{8C56DA7A-FE66-4DB3-AE32-E5EADABD9D50}"/>
    <hyperlink ref="J50" location="'Tasks, Summary &amp; Declaration'!B51" display="Back to Tasks" xr:uid="{F31CA3A4-395E-48C5-B429-90A392B21E51}"/>
    <hyperlink ref="J66" location="'Tasks, Summary &amp; Declaration'!B65" display="Back to Tasks" xr:uid="{D10377EB-36F7-4881-AA13-545A9E57E186}"/>
    <hyperlink ref="J82" location="'Tasks, Summary &amp; Declaration'!B79" display="Back to Tasks" xr:uid="{3F6E7A26-7124-4023-9CEC-3EB712D8B2BB}"/>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E0F1F-FBEB-46E3-B689-FE30FB156E2B}">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Declaration'!$B$7+(7*42)</f>
        <v>294</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294</v>
      </c>
      <c r="C8" s="150">
        <f>$G$1+1</f>
        <v>295</v>
      </c>
      <c r="D8" s="150">
        <f>$G$1+2</f>
        <v>296</v>
      </c>
      <c r="E8" s="150">
        <f>$G$1+3</f>
        <v>297</v>
      </c>
      <c r="F8" s="150">
        <f>$G$1+4</f>
        <v>298</v>
      </c>
      <c r="G8" s="151">
        <f>G1+5</f>
        <v>299</v>
      </c>
      <c r="H8" s="151">
        <f>G1+6</f>
        <v>300</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Ireland'!$B$1:$L$10,'43'!B8),"HOLIDAY",IF(B19&gt;'Tasks, Summary &amp; Declaration'!$C$9, 'Tasks, Summary &amp; Declaration'!$C$9, '43'!B19))</f>
        <v>0</v>
      </c>
      <c r="C20" s="171">
        <f>IF(COUNTIF('Holidays Ireland'!$B$1:$L$10,'43'!C8),"HOLIDAY",IF(C19&gt;'Tasks, Summary &amp; Declaration'!$C$9, 'Tasks, Summary &amp; Declaration'!$C$9, '43'!C19))</f>
        <v>0</v>
      </c>
      <c r="D20" s="171">
        <f>IF(COUNTIF('Holidays Ireland'!$B$1:$L$10,'43'!D8),"HOLIDAY",IF(D19&gt;'Tasks, Summary &amp; Declaration'!$C$9, 'Tasks, Summary &amp; Declaration'!$C$9, '43'!D19))</f>
        <v>0</v>
      </c>
      <c r="E20" s="171">
        <f>IF(COUNTIF('Holidays Ireland'!$B$1:$L$10,'43'!E8),"HOLIDAY",IF(E19&gt;'Tasks, Summary &amp; Declaration'!$C$9, 'Tasks, Summary &amp; Declaration'!$C$9, '43'!E19))</f>
        <v>0</v>
      </c>
      <c r="F20" s="171">
        <f>IF(COUNTIF('Holidays Ireland'!$B$1:$L$10,'43'!F8),"HOLIDAY",IF(F19&gt;'Tasks, Summary &amp; Declaration'!$C$9, 'Tasks, Summary &amp; Declaration'!$C$9, '43'!F19))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294</v>
      </c>
      <c r="C24" s="176">
        <f t="shared" ref="C24:H24" si="2">C8</f>
        <v>295</v>
      </c>
      <c r="D24" s="176">
        <f t="shared" si="2"/>
        <v>296</v>
      </c>
      <c r="E24" s="176">
        <f t="shared" si="2"/>
        <v>297</v>
      </c>
      <c r="F24" s="176">
        <f t="shared" si="2"/>
        <v>298</v>
      </c>
      <c r="G24" s="177">
        <f t="shared" si="2"/>
        <v>299</v>
      </c>
      <c r="H24" s="177">
        <f t="shared" si="2"/>
        <v>300</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Ireland'!$B$1:$L$10,'43'!B24),"HOLIDAY",IF(B35&gt;'Tasks, Summary &amp; Declaration'!$C$9, 'Tasks, Summary &amp; Declaration'!$C$9, '43'!B35))</f>
        <v>0</v>
      </c>
      <c r="C36" s="171">
        <f>IF(COUNTIF('Holidays Ireland'!$B$1:$L$10,'43'!C24),"HOLIDAY",IF(C35&gt;'Tasks, Summary &amp; Declaration'!$C$9, 'Tasks, Summary &amp; Declaration'!$C$9, '43'!C35))</f>
        <v>0</v>
      </c>
      <c r="D36" s="171">
        <f>IF(COUNTIF('Holidays Ireland'!$B$1:$L$10,'43'!D24),"HOLIDAY",IF(D35&gt;'Tasks, Summary &amp; Declaration'!$C$9, 'Tasks, Summary &amp; Declaration'!$C$9, '43'!D35))</f>
        <v>0</v>
      </c>
      <c r="E36" s="171">
        <f>IF(COUNTIF('Holidays Ireland'!$B$1:$L$10,'43'!E24),"HOLIDAY",IF(E35&gt;'Tasks, Summary &amp; Declaration'!$C$9, 'Tasks, Summary &amp; Declaration'!$C$9, '43'!E35))</f>
        <v>0</v>
      </c>
      <c r="F36" s="171">
        <f>IF(COUNTIF('Holidays Ireland'!$B$1:$L$10,'43'!F24),"HOLIDAY",IF(F35&gt;'Tasks, Summary &amp; Declaration'!$C$9, 'Tasks, Summary &amp; Declaration'!$C$9, '43'!F35))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294</v>
      </c>
      <c r="C40" s="176">
        <f t="shared" ref="C40:H40" si="5">C8</f>
        <v>295</v>
      </c>
      <c r="D40" s="176">
        <f t="shared" si="5"/>
        <v>296</v>
      </c>
      <c r="E40" s="176">
        <f t="shared" si="5"/>
        <v>297</v>
      </c>
      <c r="F40" s="176">
        <f t="shared" si="5"/>
        <v>298</v>
      </c>
      <c r="G40" s="177">
        <f t="shared" si="5"/>
        <v>299</v>
      </c>
      <c r="H40" s="177">
        <f t="shared" si="5"/>
        <v>300</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Ireland'!$B$1:$L$10,'43'!B40),"HOLIDAY",IF(B51&gt;'Tasks, Summary &amp; Declaration'!$C$9, 'Tasks, Summary &amp; Declaration'!$C$9, '43'!B51))</f>
        <v>0</v>
      </c>
      <c r="C52" s="171">
        <f>IF(COUNTIF('Holidays Ireland'!$B$1:$L$10,'43'!C40),"HOLIDAY",IF(C51&gt;'Tasks, Summary &amp; Declaration'!$C$9, 'Tasks, Summary &amp; Declaration'!$C$9, '43'!C51))</f>
        <v>0</v>
      </c>
      <c r="D52" s="171">
        <f>IF(COUNTIF('Holidays Ireland'!$B$1:$L$10,'43'!D40),"HOLIDAY",IF(D51&gt;'Tasks, Summary &amp; Declaration'!$C$9, 'Tasks, Summary &amp; Declaration'!$C$9, '43'!D51))</f>
        <v>0</v>
      </c>
      <c r="E52" s="171">
        <f>IF(COUNTIF('Holidays Ireland'!$B$1:$L$10,'43'!E40),"HOLIDAY",IF(E51&gt;'Tasks, Summary &amp; Declaration'!$C$9, 'Tasks, Summary &amp; Declaration'!$C$9, '43'!E51))</f>
        <v>0</v>
      </c>
      <c r="F52" s="171">
        <f>IF(COUNTIF('Holidays Ireland'!$B$1:$L$10,'43'!F40),"HOLIDAY",IF(F51&gt;'Tasks, Summary &amp; Declaration'!$C$9, 'Tasks, Summary &amp; Declaration'!$C$9, '43'!F51))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294</v>
      </c>
      <c r="C56" s="176">
        <f t="shared" ref="C56:F56" si="8">C8</f>
        <v>295</v>
      </c>
      <c r="D56" s="176">
        <f t="shared" si="8"/>
        <v>296</v>
      </c>
      <c r="E56" s="176">
        <f t="shared" si="8"/>
        <v>297</v>
      </c>
      <c r="F56" s="176">
        <f t="shared" si="8"/>
        <v>298</v>
      </c>
      <c r="G56" s="177">
        <f t="shared" ref="G56:H56" si="9">G24</f>
        <v>299</v>
      </c>
      <c r="H56" s="177">
        <f t="shared" si="9"/>
        <v>300</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Ireland'!$B$1:$L$10,'43'!B56),"HOLIDAY",IF(B67&gt;'Tasks, Summary &amp; Declaration'!$C$9, 'Tasks, Summary &amp; Declaration'!$C$9, '43'!B67))</f>
        <v>0</v>
      </c>
      <c r="C68" s="171">
        <f>IF(COUNTIF('Holidays Ireland'!$B$1:$L$10,'43'!C56),"HOLIDAY",IF(C67&gt;'Tasks, Summary &amp; Declaration'!$C$9, 'Tasks, Summary &amp; Declaration'!$C$9, '43'!C67))</f>
        <v>0</v>
      </c>
      <c r="D68" s="171">
        <f>IF(COUNTIF('Holidays Ireland'!$B$1:$L$10,'43'!D56),"HOLIDAY",IF(D67&gt;'Tasks, Summary &amp; Declaration'!$C$9, 'Tasks, Summary &amp; Declaration'!$C$9, '43'!D67))</f>
        <v>0</v>
      </c>
      <c r="E68" s="171">
        <f>IF(COUNTIF('Holidays Ireland'!$B$1:$L$10,'43'!E56),"HOLIDAY",IF(E67&gt;'Tasks, Summary &amp; Declaration'!$C$9, 'Tasks, Summary &amp; Declaration'!$C$9, '43'!E67))</f>
        <v>0</v>
      </c>
      <c r="F68" s="171">
        <f>IF(COUNTIF('Holidays Ireland'!$B$1:$L$10,'43'!F56),"HOLIDAY",IF(F67&gt;'Tasks, Summary &amp; Declaration'!$C$9, 'Tasks, Summary &amp; Declaration'!$C$9, '43'!F67))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294</v>
      </c>
      <c r="C72" s="176">
        <f t="shared" ref="C72:F72" si="12">C8</f>
        <v>295</v>
      </c>
      <c r="D72" s="176">
        <f t="shared" si="12"/>
        <v>296</v>
      </c>
      <c r="E72" s="176">
        <f t="shared" si="12"/>
        <v>297</v>
      </c>
      <c r="F72" s="176">
        <f t="shared" si="12"/>
        <v>298</v>
      </c>
      <c r="G72" s="177">
        <f t="shared" ref="G72:H72" si="13">G40</f>
        <v>299</v>
      </c>
      <c r="H72" s="177">
        <f t="shared" si="13"/>
        <v>300</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Ireland'!$B$1:$L$10,'43'!B72),"HOLIDAY",IF(B83&gt;'Tasks, Summary &amp; Declaration'!$C$9, 'Tasks, Summary &amp; Declaration'!$C$9, '43'!B83))</f>
        <v>0</v>
      </c>
      <c r="C84" s="171">
        <f>IF(COUNTIF('Holidays Ireland'!$B$1:$L$10,'43'!C72),"HOLIDAY",IF(C83&gt;'Tasks, Summary &amp; Declaration'!$C$9, 'Tasks, Summary &amp; Declaration'!$C$9, '43'!C83))</f>
        <v>0</v>
      </c>
      <c r="D84" s="171">
        <f>IF(COUNTIF('Holidays Ireland'!$B$1:$L$10,'43'!D72),"HOLIDAY",IF(D83&gt;'Tasks, Summary &amp; Declaration'!$C$9, 'Tasks, Summary &amp; Declaration'!$C$9, '43'!D83))</f>
        <v>0</v>
      </c>
      <c r="E84" s="171">
        <f>IF(COUNTIF('Holidays Ireland'!$B$1:$L$10,'43'!E72),"HOLIDAY",IF(E83&gt;'Tasks, Summary &amp; Declaration'!$C$9, 'Tasks, Summary &amp; Declaration'!$C$9, '43'!E83))</f>
        <v>0</v>
      </c>
      <c r="F84" s="171">
        <f>IF(COUNTIF('Holidays Ireland'!$B$1:$L$10,'43'!F72),"HOLIDAY",IF(F83&gt;'Tasks, Summary &amp; Declaration'!$C$9, 'Tasks, Summary &amp; Declaration'!$C$9, '43'!F83))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eLYsOyBdPWZT/PtQThUJhnsjtjiuDzM0mUr4BtWa8jHRI2VBF7+mtrUvPVY0bVIzIQlmhUT67a6kQUkd9QCApQ==" saltValue="dro0auCcTUh0d/pNfvnMqA=="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54" priority="3">
      <formula>LEN(TRIM(B4))&gt;0</formula>
    </cfRule>
  </conditionalFormatting>
  <conditionalFormatting sqref="C4">
    <cfRule type="notContainsBlanks" dxfId="53" priority="2">
      <formula>LEN(TRIM(C4))&gt;0</formula>
    </cfRule>
  </conditionalFormatting>
  <conditionalFormatting sqref="D4">
    <cfRule type="notContainsBlanks" dxfId="52" priority="7">
      <formula>LEN(TRIM(D4))&gt;0</formula>
    </cfRule>
  </conditionalFormatting>
  <conditionalFormatting sqref="E4">
    <cfRule type="notContainsBlanks" dxfId="51" priority="6">
      <formula>LEN(TRIM(E4))&gt;0</formula>
    </cfRule>
  </conditionalFormatting>
  <conditionalFormatting sqref="F4">
    <cfRule type="notContainsBlanks" dxfId="50" priority="1">
      <formula>LEN(TRIM(F4))&gt;0</formula>
    </cfRule>
  </conditionalFormatting>
  <hyperlinks>
    <hyperlink ref="B4" location="'1'!B9" display="'1'!B9" xr:uid="{8A2B0D86-48F1-483E-9D25-FF013D0C5CD8}"/>
    <hyperlink ref="C4" location="'1'!B25" display="'1'!B25" xr:uid="{5CE6F8FD-0F92-48B8-A099-D4E84E42397E}"/>
    <hyperlink ref="D4" location="'1'!B41" display="'1'!B41" xr:uid="{FB6C3448-CE34-419D-A172-CB310FEE4006}"/>
    <hyperlink ref="E4" location="'1'!B57" display="'1'!B57" xr:uid="{DF5CCCD3-3E8F-451E-8539-324CEE109749}"/>
    <hyperlink ref="F4" location="'1'!B73" display="'1'!B73" xr:uid="{F6BE0D49-7175-4F4C-983E-AA7740C85862}"/>
    <hyperlink ref="J18" location="'Tasks, Summary &amp; Declaration'!B23" display="Back to Tasks" xr:uid="{6B199DB8-F901-4B97-8A4D-EA8C40358D24}"/>
    <hyperlink ref="J34" location="'Tasks, Summary &amp; Declaration'!B37" display="Back to Tasks" xr:uid="{9D3E8593-5445-472B-9E14-77902B0D3A18}"/>
    <hyperlink ref="J50" location="'Tasks, Summary &amp; Declaration'!B51" display="Back to Tasks" xr:uid="{C0E1646F-D011-417E-A93E-07435AFFC6B7}"/>
    <hyperlink ref="J66" location="'Tasks, Summary &amp; Declaration'!B65" display="Back to Tasks" xr:uid="{33FC4D6E-798C-47E9-B200-3D2787944243}"/>
    <hyperlink ref="J82" location="'Tasks, Summary &amp; Declaration'!B79" display="Back to Tasks" xr:uid="{F5EEE55B-8BCB-4A82-9F71-A5E612B78015}"/>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71D1E-969F-42AE-9921-22292DC7FD1F}">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Declaration'!$B$7+(7*43)</f>
        <v>301</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301</v>
      </c>
      <c r="C8" s="150">
        <f>$G$1+1</f>
        <v>302</v>
      </c>
      <c r="D8" s="150">
        <f>$G$1+2</f>
        <v>303</v>
      </c>
      <c r="E8" s="150">
        <f>$G$1+3</f>
        <v>304</v>
      </c>
      <c r="F8" s="150">
        <f>$G$1+4</f>
        <v>305</v>
      </c>
      <c r="G8" s="151">
        <f>G1+5</f>
        <v>306</v>
      </c>
      <c r="H8" s="151">
        <f>G1+6</f>
        <v>307</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Ireland'!$B$1:$L$10,'44'!B8),"HOLIDAY",IF(B19&gt;'Tasks, Summary &amp; Declaration'!$C$9, 'Tasks, Summary &amp; Declaration'!$C$9, '44'!B19))</f>
        <v>0</v>
      </c>
      <c r="C20" s="171">
        <f>IF(COUNTIF('Holidays Ireland'!$B$1:$L$10,'44'!C8),"HOLIDAY",IF(C19&gt;'Tasks, Summary &amp; Declaration'!$C$9, 'Tasks, Summary &amp; Declaration'!$C$9, '44'!C19))</f>
        <v>0</v>
      </c>
      <c r="D20" s="171">
        <f>IF(COUNTIF('Holidays Ireland'!$B$1:$L$10,'44'!D8),"HOLIDAY",IF(D19&gt;'Tasks, Summary &amp; Declaration'!$C$9, 'Tasks, Summary &amp; Declaration'!$C$9, '44'!D19))</f>
        <v>0</v>
      </c>
      <c r="E20" s="171">
        <f>IF(COUNTIF('Holidays Ireland'!$B$1:$L$10,'44'!E8),"HOLIDAY",IF(E19&gt;'Tasks, Summary &amp; Declaration'!$C$9, 'Tasks, Summary &amp; Declaration'!$C$9, '44'!E19))</f>
        <v>0</v>
      </c>
      <c r="F20" s="171">
        <f>IF(COUNTIF('Holidays Ireland'!$B$1:$L$10,'44'!F8),"HOLIDAY",IF(F19&gt;'Tasks, Summary &amp; Declaration'!$C$9, 'Tasks, Summary &amp; Declaration'!$C$9, '44'!F19))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301</v>
      </c>
      <c r="C24" s="176">
        <f t="shared" ref="C24:H24" si="2">C8</f>
        <v>302</v>
      </c>
      <c r="D24" s="176">
        <f t="shared" si="2"/>
        <v>303</v>
      </c>
      <c r="E24" s="176">
        <f t="shared" si="2"/>
        <v>304</v>
      </c>
      <c r="F24" s="176">
        <f t="shared" si="2"/>
        <v>305</v>
      </c>
      <c r="G24" s="177">
        <f t="shared" si="2"/>
        <v>306</v>
      </c>
      <c r="H24" s="177">
        <f t="shared" si="2"/>
        <v>307</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Ireland'!$B$1:$L$10,'44'!B24),"HOLIDAY",IF(B35&gt;'Tasks, Summary &amp; Declaration'!$C$9, 'Tasks, Summary &amp; Declaration'!$C$9, '44'!B35))</f>
        <v>0</v>
      </c>
      <c r="C36" s="171">
        <f>IF(COUNTIF('Holidays Ireland'!$B$1:$L$10,'44'!C24),"HOLIDAY",IF(C35&gt;'Tasks, Summary &amp; Declaration'!$C$9, 'Tasks, Summary &amp; Declaration'!$C$9, '44'!C35))</f>
        <v>0</v>
      </c>
      <c r="D36" s="171">
        <f>IF(COUNTIF('Holidays Ireland'!$B$1:$L$10,'44'!D24),"HOLIDAY",IF(D35&gt;'Tasks, Summary &amp; Declaration'!$C$9, 'Tasks, Summary &amp; Declaration'!$C$9, '44'!D35))</f>
        <v>0</v>
      </c>
      <c r="E36" s="171">
        <f>IF(COUNTIF('Holidays Ireland'!$B$1:$L$10,'44'!E24),"HOLIDAY",IF(E35&gt;'Tasks, Summary &amp; Declaration'!$C$9, 'Tasks, Summary &amp; Declaration'!$C$9, '44'!E35))</f>
        <v>0</v>
      </c>
      <c r="F36" s="171">
        <f>IF(COUNTIF('Holidays Ireland'!$B$1:$L$10,'44'!F24),"HOLIDAY",IF(F35&gt;'Tasks, Summary &amp; Declaration'!$C$9, 'Tasks, Summary &amp; Declaration'!$C$9, '44'!F35))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301</v>
      </c>
      <c r="C40" s="176">
        <f t="shared" ref="C40:H40" si="5">C8</f>
        <v>302</v>
      </c>
      <c r="D40" s="176">
        <f t="shared" si="5"/>
        <v>303</v>
      </c>
      <c r="E40" s="176">
        <f t="shared" si="5"/>
        <v>304</v>
      </c>
      <c r="F40" s="176">
        <f t="shared" si="5"/>
        <v>305</v>
      </c>
      <c r="G40" s="177">
        <f t="shared" si="5"/>
        <v>306</v>
      </c>
      <c r="H40" s="177">
        <f t="shared" si="5"/>
        <v>307</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Ireland'!$B$1:$L$10,'44'!B40),"HOLIDAY",IF(B51&gt;'Tasks, Summary &amp; Declaration'!$C$9, 'Tasks, Summary &amp; Declaration'!$C$9, '44'!B51))</f>
        <v>0</v>
      </c>
      <c r="C52" s="171">
        <f>IF(COUNTIF('Holidays Ireland'!$B$1:$L$10,'44'!C40),"HOLIDAY",IF(C51&gt;'Tasks, Summary &amp; Declaration'!$C$9, 'Tasks, Summary &amp; Declaration'!$C$9, '44'!C51))</f>
        <v>0</v>
      </c>
      <c r="D52" s="171">
        <f>IF(COUNTIF('Holidays Ireland'!$B$1:$L$10,'44'!D40),"HOLIDAY",IF(D51&gt;'Tasks, Summary &amp; Declaration'!$C$9, 'Tasks, Summary &amp; Declaration'!$C$9, '44'!D51))</f>
        <v>0</v>
      </c>
      <c r="E52" s="171">
        <f>IF(COUNTIF('Holidays Ireland'!$B$1:$L$10,'44'!E40),"HOLIDAY",IF(E51&gt;'Tasks, Summary &amp; Declaration'!$C$9, 'Tasks, Summary &amp; Declaration'!$C$9, '44'!E51))</f>
        <v>0</v>
      </c>
      <c r="F52" s="171">
        <f>IF(COUNTIF('Holidays Ireland'!$B$1:$L$10,'44'!F40),"HOLIDAY",IF(F51&gt;'Tasks, Summary &amp; Declaration'!$C$9, 'Tasks, Summary &amp; Declaration'!$C$9, '44'!F51))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301</v>
      </c>
      <c r="C56" s="176">
        <f t="shared" ref="C56:F56" si="8">C8</f>
        <v>302</v>
      </c>
      <c r="D56" s="176">
        <f t="shared" si="8"/>
        <v>303</v>
      </c>
      <c r="E56" s="176">
        <f t="shared" si="8"/>
        <v>304</v>
      </c>
      <c r="F56" s="176">
        <f t="shared" si="8"/>
        <v>305</v>
      </c>
      <c r="G56" s="177">
        <f t="shared" ref="G56:H56" si="9">G24</f>
        <v>306</v>
      </c>
      <c r="H56" s="177">
        <f t="shared" si="9"/>
        <v>307</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Ireland'!$B$1:$L$10,'44'!B56),"HOLIDAY",IF(B67&gt;'Tasks, Summary &amp; Declaration'!$C$9, 'Tasks, Summary &amp; Declaration'!$C$9, '44'!B67))</f>
        <v>0</v>
      </c>
      <c r="C68" s="171">
        <f>IF(COUNTIF('Holidays Ireland'!$B$1:$L$10,'44'!C56),"HOLIDAY",IF(C67&gt;'Tasks, Summary &amp; Declaration'!$C$9, 'Tasks, Summary &amp; Declaration'!$C$9, '44'!C67))</f>
        <v>0</v>
      </c>
      <c r="D68" s="171">
        <f>IF(COUNTIF('Holidays Ireland'!$B$1:$L$10,'44'!D56),"HOLIDAY",IF(D67&gt;'Tasks, Summary &amp; Declaration'!$C$9, 'Tasks, Summary &amp; Declaration'!$C$9, '44'!D67))</f>
        <v>0</v>
      </c>
      <c r="E68" s="171">
        <f>IF(COUNTIF('Holidays Ireland'!$B$1:$L$10,'44'!E56),"HOLIDAY",IF(E67&gt;'Tasks, Summary &amp; Declaration'!$C$9, 'Tasks, Summary &amp; Declaration'!$C$9, '44'!E67))</f>
        <v>0</v>
      </c>
      <c r="F68" s="171">
        <f>IF(COUNTIF('Holidays Ireland'!$B$1:$L$10,'44'!F56),"HOLIDAY",IF(F67&gt;'Tasks, Summary &amp; Declaration'!$C$9, 'Tasks, Summary &amp; Declaration'!$C$9, '44'!F67))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301</v>
      </c>
      <c r="C72" s="176">
        <f t="shared" ref="C72:F72" si="12">C8</f>
        <v>302</v>
      </c>
      <c r="D72" s="176">
        <f t="shared" si="12"/>
        <v>303</v>
      </c>
      <c r="E72" s="176">
        <f t="shared" si="12"/>
        <v>304</v>
      </c>
      <c r="F72" s="176">
        <f t="shared" si="12"/>
        <v>305</v>
      </c>
      <c r="G72" s="177">
        <f t="shared" ref="G72:H72" si="13">G40</f>
        <v>306</v>
      </c>
      <c r="H72" s="177">
        <f t="shared" si="13"/>
        <v>307</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Ireland'!$B$1:$L$10,'44'!B72),"HOLIDAY",IF(B83&gt;'Tasks, Summary &amp; Declaration'!$C$9, 'Tasks, Summary &amp; Declaration'!$C$9, '44'!B83))</f>
        <v>0</v>
      </c>
      <c r="C84" s="171">
        <f>IF(COUNTIF('Holidays Ireland'!$B$1:$L$10,'44'!C72),"HOLIDAY",IF(C83&gt;'Tasks, Summary &amp; Declaration'!$C$9, 'Tasks, Summary &amp; Declaration'!$C$9, '44'!C83))</f>
        <v>0</v>
      </c>
      <c r="D84" s="171">
        <f>IF(COUNTIF('Holidays Ireland'!$B$1:$L$10,'44'!D72),"HOLIDAY",IF(D83&gt;'Tasks, Summary &amp; Declaration'!$C$9, 'Tasks, Summary &amp; Declaration'!$C$9, '44'!D83))</f>
        <v>0</v>
      </c>
      <c r="E84" s="171">
        <f>IF(COUNTIF('Holidays Ireland'!$B$1:$L$10,'44'!E72),"HOLIDAY",IF(E83&gt;'Tasks, Summary &amp; Declaration'!$C$9, 'Tasks, Summary &amp; Declaration'!$C$9, '44'!E83))</f>
        <v>0</v>
      </c>
      <c r="F84" s="171">
        <f>IF(COUNTIF('Holidays Ireland'!$B$1:$L$10,'44'!F72),"HOLIDAY",IF(F83&gt;'Tasks, Summary &amp; Declaration'!$C$9, 'Tasks, Summary &amp; Declaration'!$C$9, '44'!F83))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nbzIALGyDdNOL3FzEwyroamr7T03TEbT/nLZxzbn/6MnOPM4c2ret8WiR8CmCXPiBwlnr4NMH7ZIClhyT9L/ag==" saltValue="lhIfX+2YrgnUQQJvgyWgbA=="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49" priority="3">
      <formula>LEN(TRIM(B4))&gt;0</formula>
    </cfRule>
  </conditionalFormatting>
  <conditionalFormatting sqref="C4">
    <cfRule type="notContainsBlanks" dxfId="48" priority="2">
      <formula>LEN(TRIM(C4))&gt;0</formula>
    </cfRule>
  </conditionalFormatting>
  <conditionalFormatting sqref="D4">
    <cfRule type="notContainsBlanks" dxfId="47" priority="7">
      <formula>LEN(TRIM(D4))&gt;0</formula>
    </cfRule>
  </conditionalFormatting>
  <conditionalFormatting sqref="E4">
    <cfRule type="notContainsBlanks" dxfId="46" priority="6">
      <formula>LEN(TRIM(E4))&gt;0</formula>
    </cfRule>
  </conditionalFormatting>
  <conditionalFormatting sqref="F4">
    <cfRule type="notContainsBlanks" dxfId="45" priority="1">
      <formula>LEN(TRIM(F4))&gt;0</formula>
    </cfRule>
  </conditionalFormatting>
  <hyperlinks>
    <hyperlink ref="B4" location="'1'!B9" display="'1'!B9" xr:uid="{B101AAD9-F1C7-434C-BEBF-818CC52C2B5E}"/>
    <hyperlink ref="C4" location="'1'!B25" display="'1'!B25" xr:uid="{0C02E16A-F260-4F0C-83F8-56E555DDFF79}"/>
    <hyperlink ref="D4" location="'1'!B41" display="'1'!B41" xr:uid="{A3716F1D-1262-4FCA-8769-58F8B37AF961}"/>
    <hyperlink ref="E4" location="'1'!B57" display="'1'!B57" xr:uid="{4E0A7DCA-643C-44D0-B50D-6E9B5A563103}"/>
    <hyperlink ref="F4" location="'1'!B73" display="'1'!B73" xr:uid="{6E64F825-3C21-4C79-979D-21904E315EF8}"/>
    <hyperlink ref="J18" location="'Tasks, Summary &amp; Declaration'!B23" display="Back to Tasks" xr:uid="{D05F61E1-D95E-47CC-83E5-F0EFD79269C0}"/>
    <hyperlink ref="J34" location="'Tasks, Summary &amp; Declaration'!B37" display="Back to Tasks" xr:uid="{4A60D0D8-07EF-4851-8642-34536097C7E6}"/>
    <hyperlink ref="J50" location="'Tasks, Summary &amp; Declaration'!B51" display="Back to Tasks" xr:uid="{4A9045FE-36CB-4821-B87D-A61A7B72D3CE}"/>
    <hyperlink ref="J66" location="'Tasks, Summary &amp; Declaration'!B65" display="Back to Tasks" xr:uid="{FB29E2A1-592E-4EA3-A7F5-2E36DB0031B9}"/>
    <hyperlink ref="J82" location="'Tasks, Summary &amp; Declaration'!B79" display="Back to Tasks" xr:uid="{B353129F-CDAB-468C-8D8D-CED8F2E5B260}"/>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79D72-236F-4DAF-A357-B1B651EBA2F2}">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Declaration'!$B$7+(7*44)</f>
        <v>308</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308</v>
      </c>
      <c r="C8" s="150">
        <f>$G$1+1</f>
        <v>309</v>
      </c>
      <c r="D8" s="150">
        <f>$G$1+2</f>
        <v>310</v>
      </c>
      <c r="E8" s="150">
        <f>$G$1+3</f>
        <v>311</v>
      </c>
      <c r="F8" s="150">
        <f>$G$1+4</f>
        <v>312</v>
      </c>
      <c r="G8" s="151">
        <f>G1+5</f>
        <v>313</v>
      </c>
      <c r="H8" s="151">
        <f>G1+6</f>
        <v>314</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Ireland'!$B$1:$L$10,'45'!B8),"HOLIDAY",IF(B19&gt;'Tasks, Summary &amp; Declaration'!$C$9, 'Tasks, Summary &amp; Declaration'!$C$9, '45'!B19))</f>
        <v>0</v>
      </c>
      <c r="C20" s="171">
        <f>IF(COUNTIF('Holidays Ireland'!$B$1:$L$10,'45'!C8),"HOLIDAY",IF(C19&gt;'Tasks, Summary &amp; Declaration'!$C$9, 'Tasks, Summary &amp; Declaration'!$C$9, '45'!C19))</f>
        <v>0</v>
      </c>
      <c r="D20" s="171">
        <f>IF(COUNTIF('Holidays Ireland'!$B$1:$L$10,'45'!D8),"HOLIDAY",IF(D19&gt;'Tasks, Summary &amp; Declaration'!$C$9, 'Tasks, Summary &amp; Declaration'!$C$9, '45'!D19))</f>
        <v>0</v>
      </c>
      <c r="E20" s="171">
        <f>IF(COUNTIF('Holidays Ireland'!$B$1:$L$10,'45'!E8),"HOLIDAY",IF(E19&gt;'Tasks, Summary &amp; Declaration'!$C$9, 'Tasks, Summary &amp; Declaration'!$C$9, '45'!E19))</f>
        <v>0</v>
      </c>
      <c r="F20" s="171">
        <f>IF(COUNTIF('Holidays Ireland'!$B$1:$L$10,'45'!F8),"HOLIDAY",IF(F19&gt;'Tasks, Summary &amp; Declaration'!$C$9, 'Tasks, Summary &amp; Declaration'!$C$9, '45'!F19))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308</v>
      </c>
      <c r="C24" s="176">
        <f t="shared" ref="C24:H24" si="2">C8</f>
        <v>309</v>
      </c>
      <c r="D24" s="176">
        <f t="shared" si="2"/>
        <v>310</v>
      </c>
      <c r="E24" s="176">
        <f t="shared" si="2"/>
        <v>311</v>
      </c>
      <c r="F24" s="176">
        <f t="shared" si="2"/>
        <v>312</v>
      </c>
      <c r="G24" s="177">
        <f t="shared" si="2"/>
        <v>313</v>
      </c>
      <c r="H24" s="177">
        <f t="shared" si="2"/>
        <v>314</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Ireland'!$B$1:$L$10,'45'!B24),"HOLIDAY",IF(B35&gt;'Tasks, Summary &amp; Declaration'!$C$9, 'Tasks, Summary &amp; Declaration'!$C$9, '45'!B35))</f>
        <v>0</v>
      </c>
      <c r="C36" s="171">
        <f>IF(COUNTIF('Holidays Ireland'!$B$1:$L$10,'45'!C24),"HOLIDAY",IF(C35&gt;'Tasks, Summary &amp; Declaration'!$C$9, 'Tasks, Summary &amp; Declaration'!$C$9, '45'!C35))</f>
        <v>0</v>
      </c>
      <c r="D36" s="171">
        <f>IF(COUNTIF('Holidays Ireland'!$B$1:$L$10,'45'!D24),"HOLIDAY",IF(D35&gt;'Tasks, Summary &amp; Declaration'!$C$9, 'Tasks, Summary &amp; Declaration'!$C$9, '45'!D35))</f>
        <v>0</v>
      </c>
      <c r="E36" s="171">
        <f>IF(COUNTIF('Holidays Ireland'!$B$1:$L$10,'45'!E24),"HOLIDAY",IF(E35&gt;'Tasks, Summary &amp; Declaration'!$C$9, 'Tasks, Summary &amp; Declaration'!$C$9, '45'!E35))</f>
        <v>0</v>
      </c>
      <c r="F36" s="171">
        <f>IF(COUNTIF('Holidays Ireland'!$B$1:$L$10,'45'!F24),"HOLIDAY",IF(F35&gt;'Tasks, Summary &amp; Declaration'!$C$9, 'Tasks, Summary &amp; Declaration'!$C$9, '45'!F35))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308</v>
      </c>
      <c r="C40" s="176">
        <f t="shared" ref="C40:H40" si="5">C8</f>
        <v>309</v>
      </c>
      <c r="D40" s="176">
        <f t="shared" si="5"/>
        <v>310</v>
      </c>
      <c r="E40" s="176">
        <f t="shared" si="5"/>
        <v>311</v>
      </c>
      <c r="F40" s="176">
        <f t="shared" si="5"/>
        <v>312</v>
      </c>
      <c r="G40" s="177">
        <f t="shared" si="5"/>
        <v>313</v>
      </c>
      <c r="H40" s="177">
        <f t="shared" si="5"/>
        <v>314</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Ireland'!$B$1:$L$10,'45'!B40),"HOLIDAY",IF(B51&gt;'Tasks, Summary &amp; Declaration'!$C$9, 'Tasks, Summary &amp; Declaration'!$C$9, '45'!B51))</f>
        <v>0</v>
      </c>
      <c r="C52" s="171">
        <f>IF(COUNTIF('Holidays Ireland'!$B$1:$L$10,'45'!C40),"HOLIDAY",IF(C51&gt;'Tasks, Summary &amp; Declaration'!$C$9, 'Tasks, Summary &amp; Declaration'!$C$9, '45'!C51))</f>
        <v>0</v>
      </c>
      <c r="D52" s="171">
        <f>IF(COUNTIF('Holidays Ireland'!$B$1:$L$10,'45'!D40),"HOLIDAY",IF(D51&gt;'Tasks, Summary &amp; Declaration'!$C$9, 'Tasks, Summary &amp; Declaration'!$C$9, '45'!D51))</f>
        <v>0</v>
      </c>
      <c r="E52" s="171">
        <f>IF(COUNTIF('Holidays Ireland'!$B$1:$L$10,'45'!E40),"HOLIDAY",IF(E51&gt;'Tasks, Summary &amp; Declaration'!$C$9, 'Tasks, Summary &amp; Declaration'!$C$9, '45'!E51))</f>
        <v>0</v>
      </c>
      <c r="F52" s="171">
        <f>IF(COUNTIF('Holidays Ireland'!$B$1:$L$10,'45'!F40),"HOLIDAY",IF(F51&gt;'Tasks, Summary &amp; Declaration'!$C$9, 'Tasks, Summary &amp; Declaration'!$C$9, '45'!F51))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308</v>
      </c>
      <c r="C56" s="176">
        <f t="shared" ref="C56:F56" si="8">C8</f>
        <v>309</v>
      </c>
      <c r="D56" s="176">
        <f t="shared" si="8"/>
        <v>310</v>
      </c>
      <c r="E56" s="176">
        <f t="shared" si="8"/>
        <v>311</v>
      </c>
      <c r="F56" s="176">
        <f t="shared" si="8"/>
        <v>312</v>
      </c>
      <c r="G56" s="177">
        <f t="shared" ref="G56:H56" si="9">G24</f>
        <v>313</v>
      </c>
      <c r="H56" s="177">
        <f t="shared" si="9"/>
        <v>314</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Ireland'!$B$1:$L$10,'45'!B56),"HOLIDAY",IF(B67&gt;'Tasks, Summary &amp; Declaration'!$C$9, 'Tasks, Summary &amp; Declaration'!$C$9, '45'!B67))</f>
        <v>0</v>
      </c>
      <c r="C68" s="171">
        <f>IF(COUNTIF('Holidays Ireland'!$B$1:$L$10,'45'!C56),"HOLIDAY",IF(C67&gt;'Tasks, Summary &amp; Declaration'!$C$9, 'Tasks, Summary &amp; Declaration'!$C$9, '45'!C67))</f>
        <v>0</v>
      </c>
      <c r="D68" s="171">
        <f>IF(COUNTIF('Holidays Ireland'!$B$1:$L$10,'45'!D56),"HOLIDAY",IF(D67&gt;'Tasks, Summary &amp; Declaration'!$C$9, 'Tasks, Summary &amp; Declaration'!$C$9, '45'!D67))</f>
        <v>0</v>
      </c>
      <c r="E68" s="171">
        <f>IF(COUNTIF('Holidays Ireland'!$B$1:$L$10,'45'!E56),"HOLIDAY",IF(E67&gt;'Tasks, Summary &amp; Declaration'!$C$9, 'Tasks, Summary &amp; Declaration'!$C$9, '45'!E67))</f>
        <v>0</v>
      </c>
      <c r="F68" s="171">
        <f>IF(COUNTIF('Holidays Ireland'!$B$1:$L$10,'45'!F56),"HOLIDAY",IF(F67&gt;'Tasks, Summary &amp; Declaration'!$C$9, 'Tasks, Summary &amp; Declaration'!$C$9, '45'!F67))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308</v>
      </c>
      <c r="C72" s="176">
        <f t="shared" ref="C72:F72" si="12">C8</f>
        <v>309</v>
      </c>
      <c r="D72" s="176">
        <f t="shared" si="12"/>
        <v>310</v>
      </c>
      <c r="E72" s="176">
        <f t="shared" si="12"/>
        <v>311</v>
      </c>
      <c r="F72" s="176">
        <f t="shared" si="12"/>
        <v>312</v>
      </c>
      <c r="G72" s="177">
        <f t="shared" ref="G72:H72" si="13">G40</f>
        <v>313</v>
      </c>
      <c r="H72" s="177">
        <f t="shared" si="13"/>
        <v>314</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Ireland'!$B$1:$L$10,'45'!B72),"HOLIDAY",IF(B83&gt;'Tasks, Summary &amp; Declaration'!$C$9, 'Tasks, Summary &amp; Declaration'!$C$9, '45'!B83))</f>
        <v>0</v>
      </c>
      <c r="C84" s="171">
        <f>IF(COUNTIF('Holidays Ireland'!$B$1:$L$10,'45'!C72),"HOLIDAY",IF(C83&gt;'Tasks, Summary &amp; Declaration'!$C$9, 'Tasks, Summary &amp; Declaration'!$C$9, '45'!C83))</f>
        <v>0</v>
      </c>
      <c r="D84" s="171">
        <f>IF(COUNTIF('Holidays Ireland'!$B$1:$L$10,'45'!D72),"HOLIDAY",IF(D83&gt;'Tasks, Summary &amp; Declaration'!$C$9, 'Tasks, Summary &amp; Declaration'!$C$9, '45'!D83))</f>
        <v>0</v>
      </c>
      <c r="E84" s="171">
        <f>IF(COUNTIF('Holidays Ireland'!$B$1:$L$10,'45'!E72),"HOLIDAY",IF(E83&gt;'Tasks, Summary &amp; Declaration'!$C$9, 'Tasks, Summary &amp; Declaration'!$C$9, '45'!E83))</f>
        <v>0</v>
      </c>
      <c r="F84" s="171">
        <f>IF(COUNTIF('Holidays Ireland'!$B$1:$L$10,'45'!F72),"HOLIDAY",IF(F83&gt;'Tasks, Summary &amp; Declaration'!$C$9, 'Tasks, Summary &amp; Declaration'!$C$9, '45'!F83))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sTs8XR5eJRXvw8k9uKFMbvKgyVGwvo3eWSlJrNbuhX3jrHyZVBAac6AkdUMmQCZGrbFVm+R/qmdCk952wyoWIg==" saltValue="89ipbhPFed210COzlKw8jQ=="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44" priority="3">
      <formula>LEN(TRIM(B4))&gt;0</formula>
    </cfRule>
  </conditionalFormatting>
  <conditionalFormatting sqref="C4">
    <cfRule type="notContainsBlanks" dxfId="43" priority="2">
      <formula>LEN(TRIM(C4))&gt;0</formula>
    </cfRule>
  </conditionalFormatting>
  <conditionalFormatting sqref="D4">
    <cfRule type="notContainsBlanks" dxfId="42" priority="7">
      <formula>LEN(TRIM(D4))&gt;0</formula>
    </cfRule>
  </conditionalFormatting>
  <conditionalFormatting sqref="E4">
    <cfRule type="notContainsBlanks" dxfId="41" priority="6">
      <formula>LEN(TRIM(E4))&gt;0</formula>
    </cfRule>
  </conditionalFormatting>
  <conditionalFormatting sqref="F4">
    <cfRule type="notContainsBlanks" dxfId="40" priority="1">
      <formula>LEN(TRIM(F4))&gt;0</formula>
    </cfRule>
  </conditionalFormatting>
  <hyperlinks>
    <hyperlink ref="B4" location="'1'!B9" display="'1'!B9" xr:uid="{C475CA21-F952-47AE-93F4-7046024B2509}"/>
    <hyperlink ref="C4" location="'1'!B25" display="'1'!B25" xr:uid="{C3D3A77B-DA5F-46E4-94C1-12D9C158D602}"/>
    <hyperlink ref="D4" location="'1'!B41" display="'1'!B41" xr:uid="{ACAE1CE1-9321-42CF-B70B-6A7C49B06250}"/>
    <hyperlink ref="E4" location="'1'!B57" display="'1'!B57" xr:uid="{8FA9BC99-7AEC-47CE-9D99-9BF3CC9299F5}"/>
    <hyperlink ref="F4" location="'1'!B73" display="'1'!B73" xr:uid="{C225DF39-3F23-4018-84C5-8E97337F64F4}"/>
    <hyperlink ref="J18" location="'Tasks, Summary &amp; Declaration'!B23" display="Back to Tasks" xr:uid="{E1C310D4-3D0C-48DA-82E1-F6B7F44DC1D4}"/>
    <hyperlink ref="J34" location="'Tasks, Summary &amp; Declaration'!B37" display="Back to Tasks" xr:uid="{7D7AB8A5-9777-467C-8DD5-8D987E5A4BBC}"/>
    <hyperlink ref="J50" location="'Tasks, Summary &amp; Declaration'!B51" display="Back to Tasks" xr:uid="{4FBE9948-B964-4D4B-B47D-DFE5FE67BA6C}"/>
    <hyperlink ref="J66" location="'Tasks, Summary &amp; Declaration'!B65" display="Back to Tasks" xr:uid="{0DF2C533-0867-479E-9FE4-A92828770098}"/>
    <hyperlink ref="J82" location="'Tasks, Summary &amp; Declaration'!B79" display="Back to Tasks" xr:uid="{7FAEA001-09BD-4B16-BFA1-51C93DA1423A}"/>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5AB9E-D1C0-4BF5-808C-D8C620175B62}">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Declaration'!$B$7+(7*45)</f>
        <v>315</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315</v>
      </c>
      <c r="C8" s="150">
        <f>$G$1+1</f>
        <v>316</v>
      </c>
      <c r="D8" s="150">
        <f>$G$1+2</f>
        <v>317</v>
      </c>
      <c r="E8" s="150">
        <f>$G$1+3</f>
        <v>318</v>
      </c>
      <c r="F8" s="150">
        <f>$G$1+4</f>
        <v>319</v>
      </c>
      <c r="G8" s="151">
        <f>G1+5</f>
        <v>320</v>
      </c>
      <c r="H8" s="151">
        <f>G1+6</f>
        <v>321</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Ireland'!$B$1:$L$10,'46'!B8),"HOLIDAY",IF(B19&gt;'Tasks, Summary &amp; Declaration'!$C$9, 'Tasks, Summary &amp; Declaration'!$C$9, '46'!B19))</f>
        <v>0</v>
      </c>
      <c r="C20" s="171">
        <f>IF(COUNTIF('Holidays Ireland'!$B$1:$L$10,'46'!C8),"HOLIDAY",IF(C19&gt;'Tasks, Summary &amp; Declaration'!$C$9, 'Tasks, Summary &amp; Declaration'!$C$9, '46'!C19))</f>
        <v>0</v>
      </c>
      <c r="D20" s="171">
        <f>IF(COUNTIF('Holidays Ireland'!$B$1:$L$10,'46'!D8),"HOLIDAY",IF(D19&gt;'Tasks, Summary &amp; Declaration'!$C$9, 'Tasks, Summary &amp; Declaration'!$C$9, '46'!D19))</f>
        <v>0</v>
      </c>
      <c r="E20" s="171">
        <f>IF(COUNTIF('Holidays Ireland'!$B$1:$L$10,'46'!E8),"HOLIDAY",IF(E19&gt;'Tasks, Summary &amp; Declaration'!$C$9, 'Tasks, Summary &amp; Declaration'!$C$9, '46'!E19))</f>
        <v>0</v>
      </c>
      <c r="F20" s="171">
        <f>IF(COUNTIF('Holidays Ireland'!$B$1:$L$10,'46'!F8),"HOLIDAY",IF(F19&gt;'Tasks, Summary &amp; Declaration'!$C$9, 'Tasks, Summary &amp; Declaration'!$C$9, '46'!F19))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315</v>
      </c>
      <c r="C24" s="176">
        <f t="shared" ref="C24:H24" si="2">C8</f>
        <v>316</v>
      </c>
      <c r="D24" s="176">
        <f t="shared" si="2"/>
        <v>317</v>
      </c>
      <c r="E24" s="176">
        <f t="shared" si="2"/>
        <v>318</v>
      </c>
      <c r="F24" s="176">
        <f t="shared" si="2"/>
        <v>319</v>
      </c>
      <c r="G24" s="177">
        <f t="shared" si="2"/>
        <v>320</v>
      </c>
      <c r="H24" s="177">
        <f t="shared" si="2"/>
        <v>321</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Ireland'!$B$1:$L$10,'46'!B24),"HOLIDAY",IF(B35&gt;'Tasks, Summary &amp; Declaration'!$C$9, 'Tasks, Summary &amp; Declaration'!$C$9, '46'!B35))</f>
        <v>0</v>
      </c>
      <c r="C36" s="171">
        <f>IF(COUNTIF('Holidays Ireland'!$B$1:$L$10,'46'!C24),"HOLIDAY",IF(C35&gt;'Tasks, Summary &amp; Declaration'!$C$9, 'Tasks, Summary &amp; Declaration'!$C$9, '46'!C35))</f>
        <v>0</v>
      </c>
      <c r="D36" s="171">
        <f>IF(COUNTIF('Holidays Ireland'!$B$1:$L$10,'46'!D24),"HOLIDAY",IF(D35&gt;'Tasks, Summary &amp; Declaration'!$C$9, 'Tasks, Summary &amp; Declaration'!$C$9, '46'!D35))</f>
        <v>0</v>
      </c>
      <c r="E36" s="171">
        <f>IF(COUNTIF('Holidays Ireland'!$B$1:$L$10,'46'!E24),"HOLIDAY",IF(E35&gt;'Tasks, Summary &amp; Declaration'!$C$9, 'Tasks, Summary &amp; Declaration'!$C$9, '46'!E35))</f>
        <v>0</v>
      </c>
      <c r="F36" s="171">
        <f>IF(COUNTIF('Holidays Ireland'!$B$1:$L$10,'46'!F24),"HOLIDAY",IF(F35&gt;'Tasks, Summary &amp; Declaration'!$C$9, 'Tasks, Summary &amp; Declaration'!$C$9, '46'!F35))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315</v>
      </c>
      <c r="C40" s="176">
        <f t="shared" ref="C40:H40" si="5">C8</f>
        <v>316</v>
      </c>
      <c r="D40" s="176">
        <f t="shared" si="5"/>
        <v>317</v>
      </c>
      <c r="E40" s="176">
        <f t="shared" si="5"/>
        <v>318</v>
      </c>
      <c r="F40" s="176">
        <f t="shared" si="5"/>
        <v>319</v>
      </c>
      <c r="G40" s="177">
        <f t="shared" si="5"/>
        <v>320</v>
      </c>
      <c r="H40" s="177">
        <f t="shared" si="5"/>
        <v>321</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Ireland'!$B$1:$L$10,'46'!B40),"HOLIDAY",IF(B51&gt;'Tasks, Summary &amp; Declaration'!$C$9, 'Tasks, Summary &amp; Declaration'!$C$9, '46'!B51))</f>
        <v>0</v>
      </c>
      <c r="C52" s="171">
        <f>IF(COUNTIF('Holidays Ireland'!$B$1:$L$10,'46'!C40),"HOLIDAY",IF(C51&gt;'Tasks, Summary &amp; Declaration'!$C$9, 'Tasks, Summary &amp; Declaration'!$C$9, '46'!C51))</f>
        <v>0</v>
      </c>
      <c r="D52" s="171">
        <f>IF(COUNTIF('Holidays Ireland'!$B$1:$L$10,'46'!D40),"HOLIDAY",IF(D51&gt;'Tasks, Summary &amp; Declaration'!$C$9, 'Tasks, Summary &amp; Declaration'!$C$9, '46'!D51))</f>
        <v>0</v>
      </c>
      <c r="E52" s="171">
        <f>IF(COUNTIF('Holidays Ireland'!$B$1:$L$10,'46'!E40),"HOLIDAY",IF(E51&gt;'Tasks, Summary &amp; Declaration'!$C$9, 'Tasks, Summary &amp; Declaration'!$C$9, '46'!E51))</f>
        <v>0</v>
      </c>
      <c r="F52" s="171">
        <f>IF(COUNTIF('Holidays Ireland'!$B$1:$L$10,'46'!F40),"HOLIDAY",IF(F51&gt;'Tasks, Summary &amp; Declaration'!$C$9, 'Tasks, Summary &amp; Declaration'!$C$9, '46'!F51))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315</v>
      </c>
      <c r="C56" s="176">
        <f t="shared" ref="C56:F56" si="8">C8</f>
        <v>316</v>
      </c>
      <c r="D56" s="176">
        <f t="shared" si="8"/>
        <v>317</v>
      </c>
      <c r="E56" s="176">
        <f t="shared" si="8"/>
        <v>318</v>
      </c>
      <c r="F56" s="176">
        <f t="shared" si="8"/>
        <v>319</v>
      </c>
      <c r="G56" s="177">
        <f t="shared" ref="G56:H56" si="9">G24</f>
        <v>320</v>
      </c>
      <c r="H56" s="177">
        <f t="shared" si="9"/>
        <v>321</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Ireland'!$B$1:$L$10,'46'!B56),"HOLIDAY",IF(B67&gt;'Tasks, Summary &amp; Declaration'!$C$9, 'Tasks, Summary &amp; Declaration'!$C$9, '46'!B67))</f>
        <v>0</v>
      </c>
      <c r="C68" s="171">
        <f>IF(COUNTIF('Holidays Ireland'!$B$1:$L$10,'46'!C56),"HOLIDAY",IF(C67&gt;'Tasks, Summary &amp; Declaration'!$C$9, 'Tasks, Summary &amp; Declaration'!$C$9, '46'!C67))</f>
        <v>0</v>
      </c>
      <c r="D68" s="171">
        <f>IF(COUNTIF('Holidays Ireland'!$B$1:$L$10,'46'!D56),"HOLIDAY",IF(D67&gt;'Tasks, Summary &amp; Declaration'!$C$9, 'Tasks, Summary &amp; Declaration'!$C$9, '46'!D67))</f>
        <v>0</v>
      </c>
      <c r="E68" s="171">
        <f>IF(COUNTIF('Holidays Ireland'!$B$1:$L$10,'46'!E56),"HOLIDAY",IF(E67&gt;'Tasks, Summary &amp; Declaration'!$C$9, 'Tasks, Summary &amp; Declaration'!$C$9, '46'!E67))</f>
        <v>0</v>
      </c>
      <c r="F68" s="171">
        <f>IF(COUNTIF('Holidays Ireland'!$B$1:$L$10,'46'!F56),"HOLIDAY",IF(F67&gt;'Tasks, Summary &amp; Declaration'!$C$9, 'Tasks, Summary &amp; Declaration'!$C$9, '46'!F67))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315</v>
      </c>
      <c r="C72" s="176">
        <f t="shared" ref="C72:F72" si="12">C8</f>
        <v>316</v>
      </c>
      <c r="D72" s="176">
        <f t="shared" si="12"/>
        <v>317</v>
      </c>
      <c r="E72" s="176">
        <f t="shared" si="12"/>
        <v>318</v>
      </c>
      <c r="F72" s="176">
        <f t="shared" si="12"/>
        <v>319</v>
      </c>
      <c r="G72" s="177">
        <f t="shared" ref="G72:H72" si="13">G40</f>
        <v>320</v>
      </c>
      <c r="H72" s="177">
        <f t="shared" si="13"/>
        <v>321</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Ireland'!$B$1:$L$10,'46'!B72),"HOLIDAY",IF(B83&gt;'Tasks, Summary &amp; Declaration'!$C$9, 'Tasks, Summary &amp; Declaration'!$C$9, '46'!B83))</f>
        <v>0</v>
      </c>
      <c r="C84" s="171">
        <f>IF(COUNTIF('Holidays Ireland'!$B$1:$L$10,'46'!C72),"HOLIDAY",IF(C83&gt;'Tasks, Summary &amp; Declaration'!$C$9, 'Tasks, Summary &amp; Declaration'!$C$9, '46'!C83))</f>
        <v>0</v>
      </c>
      <c r="D84" s="171">
        <f>IF(COUNTIF('Holidays Ireland'!$B$1:$L$10,'46'!D72),"HOLIDAY",IF(D83&gt;'Tasks, Summary &amp; Declaration'!$C$9, 'Tasks, Summary &amp; Declaration'!$C$9, '46'!D83))</f>
        <v>0</v>
      </c>
      <c r="E84" s="171">
        <f>IF(COUNTIF('Holidays Ireland'!$B$1:$L$10,'46'!E72),"HOLIDAY",IF(E83&gt;'Tasks, Summary &amp; Declaration'!$C$9, 'Tasks, Summary &amp; Declaration'!$C$9, '46'!E83))</f>
        <v>0</v>
      </c>
      <c r="F84" s="171">
        <f>IF(COUNTIF('Holidays Ireland'!$B$1:$L$10,'46'!F72),"HOLIDAY",IF(F83&gt;'Tasks, Summary &amp; Declaration'!$C$9, 'Tasks, Summary &amp; Declaration'!$C$9, '46'!F83))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Rx0BjKYgX6Rq68cSsoDxyac04WES9c0Sh4qqe3TanikYkOWd4nOxpB/TK9FG70v0VbwK8NI7RCru03/DJgyHlg==" saltValue="8HzSN1K20KDrWdKzhPXa2w=="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39" priority="3">
      <formula>LEN(TRIM(B4))&gt;0</formula>
    </cfRule>
  </conditionalFormatting>
  <conditionalFormatting sqref="C4">
    <cfRule type="notContainsBlanks" dxfId="38" priority="2">
      <formula>LEN(TRIM(C4))&gt;0</formula>
    </cfRule>
  </conditionalFormatting>
  <conditionalFormatting sqref="D4">
    <cfRule type="notContainsBlanks" dxfId="37" priority="7">
      <formula>LEN(TRIM(D4))&gt;0</formula>
    </cfRule>
  </conditionalFormatting>
  <conditionalFormatting sqref="E4">
    <cfRule type="notContainsBlanks" dxfId="36" priority="6">
      <formula>LEN(TRIM(E4))&gt;0</formula>
    </cfRule>
  </conditionalFormatting>
  <conditionalFormatting sqref="F4">
    <cfRule type="notContainsBlanks" dxfId="35" priority="1">
      <formula>LEN(TRIM(F4))&gt;0</formula>
    </cfRule>
  </conditionalFormatting>
  <hyperlinks>
    <hyperlink ref="B4" location="'1'!B9" display="'1'!B9" xr:uid="{56E14742-1A27-44A3-B802-E2849A8B570E}"/>
    <hyperlink ref="C4" location="'1'!B25" display="'1'!B25" xr:uid="{A617BF2C-26B0-44A7-B3BC-81396BDF844C}"/>
    <hyperlink ref="D4" location="'1'!B41" display="'1'!B41" xr:uid="{4D688C67-12C5-430C-8BC4-F4DC7BAF0B6F}"/>
    <hyperlink ref="E4" location="'1'!B57" display="'1'!B57" xr:uid="{256B91AB-7CE7-4FE0-AA1D-F1B2216A4C73}"/>
    <hyperlink ref="F4" location="'1'!B73" display="'1'!B73" xr:uid="{97BB1609-68A9-40A7-A300-D061A555C9DF}"/>
    <hyperlink ref="J18" location="'Tasks, Summary &amp; Declaration'!B23" display="Back to Tasks" xr:uid="{31CFFABF-A61C-4512-BF06-5FF744E8F32D}"/>
    <hyperlink ref="J34" location="'Tasks, Summary &amp; Declaration'!B37" display="Back to Tasks" xr:uid="{62086AC8-888B-41B9-A1FF-E954A1AEE439}"/>
    <hyperlink ref="J50" location="'Tasks, Summary &amp; Declaration'!B51" display="Back to Tasks" xr:uid="{184F8369-382A-468D-8247-FF60EC742996}"/>
    <hyperlink ref="J66" location="'Tasks, Summary &amp; Declaration'!B65" display="Back to Tasks" xr:uid="{885D87D2-A613-4F20-8B3F-A3A3608043EA}"/>
    <hyperlink ref="J82" location="'Tasks, Summary &amp; Declaration'!B79" display="Back to Tasks" xr:uid="{5F0E7E31-CE89-4905-AE47-FB629FB3587E}"/>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D0927-7B2D-4002-BC51-D3C9E0F6B9A9}">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Declaration'!$B$7+(7*46)</f>
        <v>322</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322</v>
      </c>
      <c r="C8" s="150">
        <f>$G$1+1</f>
        <v>323</v>
      </c>
      <c r="D8" s="150">
        <f>$G$1+2</f>
        <v>324</v>
      </c>
      <c r="E8" s="150">
        <f>$G$1+3</f>
        <v>325</v>
      </c>
      <c r="F8" s="150">
        <f>$G$1+4</f>
        <v>326</v>
      </c>
      <c r="G8" s="151">
        <f>G1+5</f>
        <v>327</v>
      </c>
      <c r="H8" s="151">
        <f>G1+6</f>
        <v>328</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Ireland'!$B$1:$L$10,'47'!B8),"HOLIDAY",IF(B19&gt;'Tasks, Summary &amp; Declaration'!$C$9, 'Tasks, Summary &amp; Declaration'!$C$9, '47'!B19))</f>
        <v>0</v>
      </c>
      <c r="C20" s="171">
        <f>IF(COUNTIF('Holidays Ireland'!$B$1:$L$10,'47'!C8),"HOLIDAY",IF(C19&gt;'Tasks, Summary &amp; Declaration'!$C$9, 'Tasks, Summary &amp; Declaration'!$C$9, '47'!C19))</f>
        <v>0</v>
      </c>
      <c r="D20" s="171">
        <f>IF(COUNTIF('Holidays Ireland'!$B$1:$L$10,'47'!D8),"HOLIDAY",IF(D19&gt;'Tasks, Summary &amp; Declaration'!$C$9, 'Tasks, Summary &amp; Declaration'!$C$9, '47'!D19))</f>
        <v>0</v>
      </c>
      <c r="E20" s="171">
        <f>IF(COUNTIF('Holidays Ireland'!$B$1:$L$10,'47'!E8),"HOLIDAY",IF(E19&gt;'Tasks, Summary &amp; Declaration'!$C$9, 'Tasks, Summary &amp; Declaration'!$C$9, '47'!E19))</f>
        <v>0</v>
      </c>
      <c r="F20" s="171">
        <f>IF(COUNTIF('Holidays Ireland'!$B$1:$L$10,'47'!F8),"HOLIDAY",IF(F19&gt;'Tasks, Summary &amp; Declaration'!$C$9, 'Tasks, Summary &amp; Declaration'!$C$9, '47'!F19))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322</v>
      </c>
      <c r="C24" s="176">
        <f t="shared" ref="C24:H24" si="2">C8</f>
        <v>323</v>
      </c>
      <c r="D24" s="176">
        <f t="shared" si="2"/>
        <v>324</v>
      </c>
      <c r="E24" s="176">
        <f t="shared" si="2"/>
        <v>325</v>
      </c>
      <c r="F24" s="176">
        <f t="shared" si="2"/>
        <v>326</v>
      </c>
      <c r="G24" s="177">
        <f t="shared" si="2"/>
        <v>327</v>
      </c>
      <c r="H24" s="177">
        <f t="shared" si="2"/>
        <v>328</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Ireland'!$B$1:$L$10,'47'!B24),"HOLIDAY",IF(B35&gt;'Tasks, Summary &amp; Declaration'!$C$9, 'Tasks, Summary &amp; Declaration'!$C$9, '47'!B35))</f>
        <v>0</v>
      </c>
      <c r="C36" s="171">
        <f>IF(COUNTIF('Holidays Ireland'!$B$1:$L$10,'47'!C24),"HOLIDAY",IF(C35&gt;'Tasks, Summary &amp; Declaration'!$C$9, 'Tasks, Summary &amp; Declaration'!$C$9, '47'!C35))</f>
        <v>0</v>
      </c>
      <c r="D36" s="171">
        <f>IF(COUNTIF('Holidays Ireland'!$B$1:$L$10,'47'!D24),"HOLIDAY",IF(D35&gt;'Tasks, Summary &amp; Declaration'!$C$9, 'Tasks, Summary &amp; Declaration'!$C$9, '47'!D35))</f>
        <v>0</v>
      </c>
      <c r="E36" s="171">
        <f>IF(COUNTIF('Holidays Ireland'!$B$1:$L$10,'47'!E24),"HOLIDAY",IF(E35&gt;'Tasks, Summary &amp; Declaration'!$C$9, 'Tasks, Summary &amp; Declaration'!$C$9, '47'!E35))</f>
        <v>0</v>
      </c>
      <c r="F36" s="171">
        <f>IF(COUNTIF('Holidays Ireland'!$B$1:$L$10,'47'!F24),"HOLIDAY",IF(F35&gt;'Tasks, Summary &amp; Declaration'!$C$9, 'Tasks, Summary &amp; Declaration'!$C$9, '47'!F35))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322</v>
      </c>
      <c r="C40" s="176">
        <f t="shared" ref="C40:H40" si="5">C8</f>
        <v>323</v>
      </c>
      <c r="D40" s="176">
        <f t="shared" si="5"/>
        <v>324</v>
      </c>
      <c r="E40" s="176">
        <f t="shared" si="5"/>
        <v>325</v>
      </c>
      <c r="F40" s="176">
        <f t="shared" si="5"/>
        <v>326</v>
      </c>
      <c r="G40" s="177">
        <f t="shared" si="5"/>
        <v>327</v>
      </c>
      <c r="H40" s="177">
        <f t="shared" si="5"/>
        <v>328</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Ireland'!$B$1:$L$10,'47'!B40),"HOLIDAY",IF(B51&gt;'Tasks, Summary &amp; Declaration'!$C$9, 'Tasks, Summary &amp; Declaration'!$C$9, '47'!B51))</f>
        <v>0</v>
      </c>
      <c r="C52" s="171">
        <f>IF(COUNTIF('Holidays Ireland'!$B$1:$L$10,'47'!C40),"HOLIDAY",IF(C51&gt;'Tasks, Summary &amp; Declaration'!$C$9, 'Tasks, Summary &amp; Declaration'!$C$9, '47'!C51))</f>
        <v>0</v>
      </c>
      <c r="D52" s="171">
        <f>IF(COUNTIF('Holidays Ireland'!$B$1:$L$10,'47'!D40),"HOLIDAY",IF(D51&gt;'Tasks, Summary &amp; Declaration'!$C$9, 'Tasks, Summary &amp; Declaration'!$C$9, '47'!D51))</f>
        <v>0</v>
      </c>
      <c r="E52" s="171">
        <f>IF(COUNTIF('Holidays Ireland'!$B$1:$L$10,'47'!E40),"HOLIDAY",IF(E51&gt;'Tasks, Summary &amp; Declaration'!$C$9, 'Tasks, Summary &amp; Declaration'!$C$9, '47'!E51))</f>
        <v>0</v>
      </c>
      <c r="F52" s="171">
        <f>IF(COUNTIF('Holidays Ireland'!$B$1:$L$10,'47'!F40),"HOLIDAY",IF(F51&gt;'Tasks, Summary &amp; Declaration'!$C$9, 'Tasks, Summary &amp; Declaration'!$C$9, '47'!F51))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322</v>
      </c>
      <c r="C56" s="176">
        <f t="shared" ref="C56:F56" si="8">C8</f>
        <v>323</v>
      </c>
      <c r="D56" s="176">
        <f t="shared" si="8"/>
        <v>324</v>
      </c>
      <c r="E56" s="176">
        <f t="shared" si="8"/>
        <v>325</v>
      </c>
      <c r="F56" s="176">
        <f t="shared" si="8"/>
        <v>326</v>
      </c>
      <c r="G56" s="177">
        <f t="shared" ref="G56:H56" si="9">G24</f>
        <v>327</v>
      </c>
      <c r="H56" s="177">
        <f t="shared" si="9"/>
        <v>328</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Ireland'!$B$1:$L$10,'47'!B56),"HOLIDAY",IF(B67&gt;'Tasks, Summary &amp; Declaration'!$C$9, 'Tasks, Summary &amp; Declaration'!$C$9, '47'!B67))</f>
        <v>0</v>
      </c>
      <c r="C68" s="171">
        <f>IF(COUNTIF('Holidays Ireland'!$B$1:$L$10,'47'!C56),"HOLIDAY",IF(C67&gt;'Tasks, Summary &amp; Declaration'!$C$9, 'Tasks, Summary &amp; Declaration'!$C$9, '47'!C67))</f>
        <v>0</v>
      </c>
      <c r="D68" s="171">
        <f>IF(COUNTIF('Holidays Ireland'!$B$1:$L$10,'47'!D56),"HOLIDAY",IF(D67&gt;'Tasks, Summary &amp; Declaration'!$C$9, 'Tasks, Summary &amp; Declaration'!$C$9, '47'!D67))</f>
        <v>0</v>
      </c>
      <c r="E68" s="171">
        <f>IF(COUNTIF('Holidays Ireland'!$B$1:$L$10,'47'!E56),"HOLIDAY",IF(E67&gt;'Tasks, Summary &amp; Declaration'!$C$9, 'Tasks, Summary &amp; Declaration'!$C$9, '47'!E67))</f>
        <v>0</v>
      </c>
      <c r="F68" s="171">
        <f>IF(COUNTIF('Holidays Ireland'!$B$1:$L$10,'47'!F56),"HOLIDAY",IF(F67&gt;'Tasks, Summary &amp; Declaration'!$C$9, 'Tasks, Summary &amp; Declaration'!$C$9, '47'!F67))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322</v>
      </c>
      <c r="C72" s="176">
        <f t="shared" ref="C72:F72" si="12">C8</f>
        <v>323</v>
      </c>
      <c r="D72" s="176">
        <f t="shared" si="12"/>
        <v>324</v>
      </c>
      <c r="E72" s="176">
        <f t="shared" si="12"/>
        <v>325</v>
      </c>
      <c r="F72" s="176">
        <f t="shared" si="12"/>
        <v>326</v>
      </c>
      <c r="G72" s="177">
        <f t="shared" ref="G72:H72" si="13">G40</f>
        <v>327</v>
      </c>
      <c r="H72" s="177">
        <f t="shared" si="13"/>
        <v>328</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Ireland'!$B$1:$L$10,'47'!B72),"HOLIDAY",IF(B83&gt;'Tasks, Summary &amp; Declaration'!$C$9, 'Tasks, Summary &amp; Declaration'!$C$9, '47'!B83))</f>
        <v>0</v>
      </c>
      <c r="C84" s="171">
        <f>IF(COUNTIF('Holidays Ireland'!$B$1:$L$10,'47'!C72),"HOLIDAY",IF(C83&gt;'Tasks, Summary &amp; Declaration'!$C$9, 'Tasks, Summary &amp; Declaration'!$C$9, '47'!C83))</f>
        <v>0</v>
      </c>
      <c r="D84" s="171">
        <f>IF(COUNTIF('Holidays Ireland'!$B$1:$L$10,'47'!D72),"HOLIDAY",IF(D83&gt;'Tasks, Summary &amp; Declaration'!$C$9, 'Tasks, Summary &amp; Declaration'!$C$9, '47'!D83))</f>
        <v>0</v>
      </c>
      <c r="E84" s="171">
        <f>IF(COUNTIF('Holidays Ireland'!$B$1:$L$10,'47'!E72),"HOLIDAY",IF(E83&gt;'Tasks, Summary &amp; Declaration'!$C$9, 'Tasks, Summary &amp; Declaration'!$C$9, '47'!E83))</f>
        <v>0</v>
      </c>
      <c r="F84" s="171">
        <f>IF(COUNTIF('Holidays Ireland'!$B$1:$L$10,'47'!F72),"HOLIDAY",IF(F83&gt;'Tasks, Summary &amp; Declaration'!$C$9, 'Tasks, Summary &amp; Declaration'!$C$9, '47'!F83))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YkFXiWWqw8etv4GC+iGHneBLs24eAELTv0L1hASlF0LF6rG2oCYT966aRpdoiFh1gSamvfPhfINxc3ycslu+dQ==" saltValue="0tXkMpbjVxOuHZooBVSg/w=="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34" priority="3">
      <formula>LEN(TRIM(B4))&gt;0</formula>
    </cfRule>
  </conditionalFormatting>
  <conditionalFormatting sqref="C4">
    <cfRule type="notContainsBlanks" dxfId="33" priority="2">
      <formula>LEN(TRIM(C4))&gt;0</formula>
    </cfRule>
  </conditionalFormatting>
  <conditionalFormatting sqref="D4">
    <cfRule type="notContainsBlanks" dxfId="32" priority="7">
      <formula>LEN(TRIM(D4))&gt;0</formula>
    </cfRule>
  </conditionalFormatting>
  <conditionalFormatting sqref="E4">
    <cfRule type="notContainsBlanks" dxfId="31" priority="6">
      <formula>LEN(TRIM(E4))&gt;0</formula>
    </cfRule>
  </conditionalFormatting>
  <conditionalFormatting sqref="F4">
    <cfRule type="notContainsBlanks" dxfId="30" priority="1">
      <formula>LEN(TRIM(F4))&gt;0</formula>
    </cfRule>
  </conditionalFormatting>
  <hyperlinks>
    <hyperlink ref="B4" location="'1'!B9" display="'1'!B9" xr:uid="{61366A57-F375-47E8-9E93-5D8042BE9D29}"/>
    <hyperlink ref="C4" location="'1'!B25" display="'1'!B25" xr:uid="{36DCEB48-1D22-4CAD-9757-999F02095388}"/>
    <hyperlink ref="D4" location="'1'!B41" display="'1'!B41" xr:uid="{C3A72F43-9EFA-471A-B554-2BBADE5DB3F7}"/>
    <hyperlink ref="E4" location="'1'!B57" display="'1'!B57" xr:uid="{F47EE567-9F4D-4487-85CE-06421E67E71F}"/>
    <hyperlink ref="F4" location="'1'!B73" display="'1'!B73" xr:uid="{254D8139-0AC6-414F-A5E0-45F136920CEE}"/>
    <hyperlink ref="J18" location="'Tasks, Summary &amp; Declaration'!B23" display="Back to Tasks" xr:uid="{1B1731CE-CB78-4AEF-BEDF-EBCC34C46F68}"/>
    <hyperlink ref="J34" location="'Tasks, Summary &amp; Declaration'!B37" display="Back to Tasks" xr:uid="{B1CEDC0C-4A2F-4024-8DF7-470AEB70003A}"/>
    <hyperlink ref="J50" location="'Tasks, Summary &amp; Declaration'!B51" display="Back to Tasks" xr:uid="{0C7AD5D8-9146-49BF-ACCF-86513AFE5BEE}"/>
    <hyperlink ref="J66" location="'Tasks, Summary &amp; Declaration'!B65" display="Back to Tasks" xr:uid="{9AADF2DA-EE50-4282-9C1F-7AF32E5DA988}"/>
    <hyperlink ref="J82" location="'Tasks, Summary &amp; Declaration'!B79" display="Back to Tasks" xr:uid="{6B22E9D4-289B-4E9A-83FA-CE25C3DC4998}"/>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867B9-3065-4CEF-9361-46CB4A457E2D}">
  <sheetPr>
    <pageSetUpPr fitToPage="1"/>
  </sheetPr>
  <dimension ref="A1:L100"/>
  <sheetViews>
    <sheetView showGridLines="0" showZeros="0" showRuler="0" topLeftCell="A2" zoomScale="110" zoomScaleNormal="110" workbookViewId="0">
      <selection activeCell="B46" sqref="B46"/>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Declaration'!$B$7+(7*2)</f>
        <v>14</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14</v>
      </c>
      <c r="C8" s="150">
        <f>$G$1+1</f>
        <v>15</v>
      </c>
      <c r="D8" s="150">
        <f>$G$1+2</f>
        <v>16</v>
      </c>
      <c r="E8" s="150">
        <f>$G$1+3</f>
        <v>17</v>
      </c>
      <c r="F8" s="150">
        <f>$G$1+4</f>
        <v>18</v>
      </c>
      <c r="G8" s="151">
        <f>G1+5</f>
        <v>19</v>
      </c>
      <c r="H8" s="151">
        <f>G1+6</f>
        <v>20</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Ireland'!$B$1:$L$10,'3'!B8),"HOLIDAY",IF(B19&gt;'Tasks, Summary &amp; Declaration'!$C$9, 'Tasks, Summary &amp; Declaration'!$C$9, '3'!B19))</f>
        <v>0</v>
      </c>
      <c r="C20" s="171">
        <f>IF(COUNTIF('Holidays Ireland'!$B$1:$L$10,'3'!C8),"HOLIDAY",IF(C19&gt;'Tasks, Summary &amp; Declaration'!$C$9, 'Tasks, Summary &amp; Declaration'!$C$9, '3'!C19))</f>
        <v>0</v>
      </c>
      <c r="D20" s="171">
        <f>IF(COUNTIF('Holidays Ireland'!$B$1:$L$10,'3'!D8),"HOLIDAY",IF(D19&gt;'Tasks, Summary &amp; Declaration'!$C$9, 'Tasks, Summary &amp; Declaration'!$C$9, '3'!D19))</f>
        <v>0</v>
      </c>
      <c r="E20" s="171">
        <f>IF(COUNTIF('Holidays Ireland'!$B$1:$L$10,'3'!E8),"HOLIDAY",IF(E19&gt;'Tasks, Summary &amp; Declaration'!$C$9, 'Tasks, Summary &amp; Declaration'!$C$9, '3'!E19))</f>
        <v>0</v>
      </c>
      <c r="F20" s="171">
        <f>IF(COUNTIF('Holidays Ireland'!$B$1:$L$10,'3'!F8),"HOLIDAY",IF(F19&gt;'Tasks, Summary &amp; Declaration'!$C$9, 'Tasks, Summary &amp; Declaration'!$C$9, '3'!F19))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14</v>
      </c>
      <c r="C24" s="176">
        <f t="shared" ref="C24:H24" si="2">C8</f>
        <v>15</v>
      </c>
      <c r="D24" s="176">
        <f t="shared" si="2"/>
        <v>16</v>
      </c>
      <c r="E24" s="176">
        <f t="shared" si="2"/>
        <v>17</v>
      </c>
      <c r="F24" s="176">
        <f t="shared" si="2"/>
        <v>18</v>
      </c>
      <c r="G24" s="177">
        <f t="shared" si="2"/>
        <v>19</v>
      </c>
      <c r="H24" s="177">
        <f t="shared" si="2"/>
        <v>20</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Ireland'!$B$1:$L$10,'3'!B24),"HOLIDAY",IF(B35&gt;'Tasks, Summary &amp; Declaration'!$C$9, 'Tasks, Summary &amp; Declaration'!$C$9, '3'!B35))</f>
        <v>0</v>
      </c>
      <c r="C36" s="171">
        <f>IF(COUNTIF('Holidays Ireland'!$B$1:$L$10,'3'!C24),"HOLIDAY",IF(C35&gt;'Tasks, Summary &amp; Declaration'!$C$9, 'Tasks, Summary &amp; Declaration'!$C$9, '3'!C35))</f>
        <v>0</v>
      </c>
      <c r="D36" s="171">
        <f>IF(COUNTIF('Holidays Ireland'!$B$1:$L$10,'3'!D24),"HOLIDAY",IF(D35&gt;'Tasks, Summary &amp; Declaration'!$C$9, 'Tasks, Summary &amp; Declaration'!$C$9, '3'!D35))</f>
        <v>0</v>
      </c>
      <c r="E36" s="171">
        <f>IF(COUNTIF('Holidays Ireland'!$B$1:$L$10,'3'!E24),"HOLIDAY",IF(E35&gt;'Tasks, Summary &amp; Declaration'!$C$9, 'Tasks, Summary &amp; Declaration'!$C$9, '3'!E35))</f>
        <v>0</v>
      </c>
      <c r="F36" s="171">
        <f>IF(COUNTIF('Holidays Ireland'!$B$1:$L$10,'3'!F24),"HOLIDAY",IF(F35&gt;'Tasks, Summary &amp; Declaration'!$C$9, 'Tasks, Summary &amp; Declaration'!$C$9, '3'!F35))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338" t="s">
        <v>137</v>
      </c>
      <c r="B40" s="176">
        <f>B8</f>
        <v>14</v>
      </c>
      <c r="C40" s="176">
        <f t="shared" ref="C40:H40" si="5">C8</f>
        <v>15</v>
      </c>
      <c r="D40" s="176">
        <f t="shared" si="5"/>
        <v>16</v>
      </c>
      <c r="E40" s="176">
        <f t="shared" si="5"/>
        <v>17</v>
      </c>
      <c r="F40" s="176">
        <f t="shared" si="5"/>
        <v>18</v>
      </c>
      <c r="G40" s="177">
        <f t="shared" si="5"/>
        <v>19</v>
      </c>
      <c r="H40" s="177">
        <f t="shared" si="5"/>
        <v>20</v>
      </c>
      <c r="I40" s="173"/>
      <c r="J40" s="132"/>
    </row>
    <row r="41" spans="1:10" s="7" customFormat="1" x14ac:dyDescent="0.35">
      <c r="A41" s="340">
        <f>'Tasks, Summary &amp; Declaration'!B42</f>
        <v>0</v>
      </c>
      <c r="B41" s="335"/>
      <c r="C41" s="194"/>
      <c r="D41" s="194"/>
      <c r="E41" s="194"/>
      <c r="F41" s="195"/>
      <c r="G41" s="157"/>
      <c r="H41" s="158"/>
      <c r="I41" s="159">
        <f>SUM(B41:H41)</f>
        <v>0</v>
      </c>
      <c r="J41" s="132"/>
    </row>
    <row r="42" spans="1:10" s="7" customFormat="1" x14ac:dyDescent="0.35">
      <c r="A42" s="341">
        <f>'Tasks, Summary &amp; Declaration'!B43</f>
        <v>0</v>
      </c>
      <c r="B42" s="336"/>
      <c r="C42" s="197"/>
      <c r="D42" s="197"/>
      <c r="E42" s="197"/>
      <c r="F42" s="198"/>
      <c r="G42" s="157"/>
      <c r="H42" s="158"/>
      <c r="I42" s="159">
        <f t="shared" ref="I42:I50" si="6">SUM(B42:H42)</f>
        <v>0</v>
      </c>
      <c r="J42" s="132"/>
    </row>
    <row r="43" spans="1:10" s="7" customFormat="1" x14ac:dyDescent="0.35">
      <c r="A43" s="341">
        <f>'Tasks, Summary &amp; Declaration'!B44</f>
        <v>0</v>
      </c>
      <c r="B43" s="336"/>
      <c r="C43" s="197"/>
      <c r="D43" s="197"/>
      <c r="E43" s="197"/>
      <c r="F43" s="198"/>
      <c r="G43" s="157"/>
      <c r="H43" s="158"/>
      <c r="I43" s="159">
        <f t="shared" si="6"/>
        <v>0</v>
      </c>
      <c r="J43" s="132"/>
    </row>
    <row r="44" spans="1:10" s="7" customFormat="1" x14ac:dyDescent="0.35">
      <c r="A44" s="341">
        <f>'Tasks, Summary &amp; Declaration'!B45</f>
        <v>0</v>
      </c>
      <c r="B44" s="336"/>
      <c r="C44" s="197"/>
      <c r="D44" s="197"/>
      <c r="E44" s="197"/>
      <c r="F44" s="198"/>
      <c r="G44" s="157"/>
      <c r="H44" s="158"/>
      <c r="I44" s="159">
        <f t="shared" si="6"/>
        <v>0</v>
      </c>
      <c r="J44" s="132"/>
    </row>
    <row r="45" spans="1:10" s="7" customFormat="1" x14ac:dyDescent="0.35">
      <c r="A45" s="341">
        <f>'Tasks, Summary &amp; Declaration'!B46</f>
        <v>0</v>
      </c>
      <c r="B45" s="336"/>
      <c r="C45" s="197"/>
      <c r="D45" s="197"/>
      <c r="E45" s="197"/>
      <c r="F45" s="198"/>
      <c r="G45" s="157"/>
      <c r="H45" s="158"/>
      <c r="I45" s="159">
        <f t="shared" si="6"/>
        <v>0</v>
      </c>
      <c r="J45" s="132"/>
    </row>
    <row r="46" spans="1:10" s="7" customFormat="1" x14ac:dyDescent="0.35">
      <c r="A46" s="341">
        <f>'Tasks, Summary &amp; Declaration'!B47</f>
        <v>0</v>
      </c>
      <c r="B46" s="336"/>
      <c r="C46" s="197"/>
      <c r="D46" s="197"/>
      <c r="E46" s="197"/>
      <c r="F46" s="198"/>
      <c r="G46" s="157"/>
      <c r="H46" s="158"/>
      <c r="I46" s="159">
        <f t="shared" si="6"/>
        <v>0</v>
      </c>
      <c r="J46" s="132"/>
    </row>
    <row r="47" spans="1:10" s="7" customFormat="1" x14ac:dyDescent="0.35">
      <c r="A47" s="341">
        <f>'Tasks, Summary &amp; Declaration'!B48</f>
        <v>0</v>
      </c>
      <c r="B47" s="336"/>
      <c r="C47" s="197"/>
      <c r="D47" s="197"/>
      <c r="E47" s="197"/>
      <c r="F47" s="198"/>
      <c r="G47" s="157"/>
      <c r="H47" s="158"/>
      <c r="I47" s="159">
        <f t="shared" si="6"/>
        <v>0</v>
      </c>
      <c r="J47" s="132"/>
    </row>
    <row r="48" spans="1:10" s="7" customFormat="1" x14ac:dyDescent="0.35">
      <c r="A48" s="341">
        <f>'Tasks, Summary &amp; Declaration'!B49</f>
        <v>0</v>
      </c>
      <c r="B48" s="336"/>
      <c r="C48" s="197"/>
      <c r="D48" s="197"/>
      <c r="E48" s="197"/>
      <c r="F48" s="198"/>
      <c r="G48" s="157"/>
      <c r="H48" s="158"/>
      <c r="I48" s="159">
        <f t="shared" si="6"/>
        <v>0</v>
      </c>
      <c r="J48" s="132"/>
    </row>
    <row r="49" spans="1:10" s="7" customFormat="1" x14ac:dyDescent="0.35">
      <c r="A49" s="341">
        <f>'Tasks, Summary &amp; Declaration'!B50</f>
        <v>0</v>
      </c>
      <c r="B49" s="336"/>
      <c r="C49" s="197"/>
      <c r="D49" s="197"/>
      <c r="E49" s="197"/>
      <c r="F49" s="198"/>
      <c r="G49" s="157"/>
      <c r="H49" s="158"/>
      <c r="I49" s="159">
        <f t="shared" si="6"/>
        <v>0</v>
      </c>
      <c r="J49" s="132"/>
    </row>
    <row r="50" spans="1:10" s="7" customFormat="1" ht="15" thickBot="1" x14ac:dyDescent="0.4">
      <c r="A50" s="187">
        <f>'Tasks, Summary &amp; Declaration'!B51</f>
        <v>0</v>
      </c>
      <c r="B50" s="337"/>
      <c r="C50" s="200"/>
      <c r="D50" s="200"/>
      <c r="E50" s="200"/>
      <c r="F50" s="201"/>
      <c r="G50" s="157"/>
      <c r="H50" s="158"/>
      <c r="I50" s="159">
        <f t="shared" si="6"/>
        <v>0</v>
      </c>
      <c r="J50" s="279" t="s">
        <v>139</v>
      </c>
    </row>
    <row r="51" spans="1:10" s="7" customFormat="1" x14ac:dyDescent="0.35">
      <c r="A51" s="339"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Ireland'!$B$1:$L$10,'3'!B40),"HOLIDAY",IF(B51&gt;'Tasks, Summary &amp; Declaration'!$C$9, 'Tasks, Summary &amp; Declaration'!$C$9, '3'!B51))</f>
        <v>0</v>
      </c>
      <c r="C52" s="171">
        <f>IF(COUNTIF('Holidays Ireland'!$B$1:$L$10,'3'!C40),"HOLIDAY",IF(C51&gt;'Tasks, Summary &amp; Declaration'!$C$9, 'Tasks, Summary &amp; Declaration'!$C$9, '3'!C51))</f>
        <v>0</v>
      </c>
      <c r="D52" s="171">
        <f>IF(COUNTIF('Holidays Ireland'!$B$1:$L$10,'3'!D40),"HOLIDAY",IF(D51&gt;'Tasks, Summary &amp; Declaration'!$C$9, 'Tasks, Summary &amp; Declaration'!$C$9, '3'!D51))</f>
        <v>0</v>
      </c>
      <c r="E52" s="171">
        <f>IF(COUNTIF('Holidays Ireland'!$B$1:$L$10,'3'!E40),"HOLIDAY",IF(E51&gt;'Tasks, Summary &amp; Declaration'!$C$9, 'Tasks, Summary &amp; Declaration'!$C$9, '3'!E51))</f>
        <v>0</v>
      </c>
      <c r="F52" s="171">
        <f>IF(COUNTIF('Holidays Ireland'!$B$1:$L$10,'3'!F40),"HOLIDAY",IF(F51&gt;'Tasks, Summary &amp; Declaration'!$C$9, 'Tasks, Summary &amp; Declaration'!$C$9, '3'!F51))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14</v>
      </c>
      <c r="C56" s="176">
        <f t="shared" ref="C56:F56" si="8">C8</f>
        <v>15</v>
      </c>
      <c r="D56" s="176">
        <f t="shared" si="8"/>
        <v>16</v>
      </c>
      <c r="E56" s="176">
        <f t="shared" si="8"/>
        <v>17</v>
      </c>
      <c r="F56" s="176">
        <f t="shared" si="8"/>
        <v>18</v>
      </c>
      <c r="G56" s="177">
        <f t="shared" ref="G56:H56" si="9">G24</f>
        <v>19</v>
      </c>
      <c r="H56" s="177">
        <f t="shared" si="9"/>
        <v>20</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Ireland'!$B$1:$L$10,'3'!B56),"HOLIDAY",IF(B67&gt;'Tasks, Summary &amp; Declaration'!$C$9, 'Tasks, Summary &amp; Declaration'!$C$9, '3'!B67))</f>
        <v>0</v>
      </c>
      <c r="C68" s="171">
        <f>IF(COUNTIF('Holidays Ireland'!$B$1:$L$10,'3'!C56),"HOLIDAY",IF(C67&gt;'Tasks, Summary &amp; Declaration'!$C$9, 'Tasks, Summary &amp; Declaration'!$C$9, '3'!C67))</f>
        <v>0</v>
      </c>
      <c r="D68" s="171">
        <f>IF(COUNTIF('Holidays Ireland'!$B$1:$L$10,'3'!D56),"HOLIDAY",IF(D67&gt;'Tasks, Summary &amp; Declaration'!$C$9, 'Tasks, Summary &amp; Declaration'!$C$9, '3'!D67))</f>
        <v>0</v>
      </c>
      <c r="E68" s="171">
        <f>IF(COUNTIF('Holidays Ireland'!$B$1:$L$10,'3'!E56),"HOLIDAY",IF(E67&gt;'Tasks, Summary &amp; Declaration'!$C$9, 'Tasks, Summary &amp; Declaration'!$C$9, '3'!E67))</f>
        <v>0</v>
      </c>
      <c r="F68" s="171">
        <f>IF(COUNTIF('Holidays Ireland'!$B$1:$L$10,'3'!F56),"HOLIDAY",IF(F67&gt;'Tasks, Summary &amp; Declaration'!$C$9, 'Tasks, Summary &amp; Declaration'!$C$9, '3'!F67))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14</v>
      </c>
      <c r="C72" s="176">
        <f t="shared" ref="C72:F72" si="12">C8</f>
        <v>15</v>
      </c>
      <c r="D72" s="176">
        <f t="shared" si="12"/>
        <v>16</v>
      </c>
      <c r="E72" s="176">
        <f t="shared" si="12"/>
        <v>17</v>
      </c>
      <c r="F72" s="176">
        <f t="shared" si="12"/>
        <v>18</v>
      </c>
      <c r="G72" s="177">
        <f t="shared" ref="G72:H72" si="13">G40</f>
        <v>19</v>
      </c>
      <c r="H72" s="177">
        <f t="shared" si="13"/>
        <v>20</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Ireland'!$B$1:$L$10,'3'!B72),"HOLIDAY",IF(B83&gt;'Tasks, Summary &amp; Declaration'!$C$9, 'Tasks, Summary &amp; Declaration'!$C$9, '3'!B83))</f>
        <v>0</v>
      </c>
      <c r="C84" s="171">
        <f>IF(COUNTIF('Holidays Ireland'!$B$1:$L$10,'3'!C72),"HOLIDAY",IF(C83&gt;'Tasks, Summary &amp; Declaration'!$C$9, 'Tasks, Summary &amp; Declaration'!$C$9, '3'!C83))</f>
        <v>0</v>
      </c>
      <c r="D84" s="171">
        <f>IF(COUNTIF('Holidays Ireland'!$B$1:$L$10,'3'!D72),"HOLIDAY",IF(D83&gt;'Tasks, Summary &amp; Declaration'!$C$9, 'Tasks, Summary &amp; Declaration'!$C$9, '3'!D83))</f>
        <v>0</v>
      </c>
      <c r="E84" s="171">
        <f>IF(COUNTIF('Holidays Ireland'!$B$1:$L$10,'3'!E72),"HOLIDAY",IF(E83&gt;'Tasks, Summary &amp; Declaration'!$C$9, 'Tasks, Summary &amp; Declaration'!$C$9, '3'!E83))</f>
        <v>0</v>
      </c>
      <c r="F84" s="171">
        <f>IF(COUNTIF('Holidays Ireland'!$B$1:$L$10,'3'!F72),"HOLIDAY",IF(F83&gt;'Tasks, Summary &amp; Declaration'!$C$9, 'Tasks, Summary &amp; Declaration'!$C$9, '3'!F83))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WiB3K4IY3rvIIsPZwmjNaXrAvXzqVIsnqPW629uFy1+AzvOzGf0zJk+t/drsiSxiUjJk9E0y80h3VEeQe5m3dg==" saltValue="g/aBeGDydyKkP2Qlb65dUQ=="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254" priority="3">
      <formula>LEN(TRIM(B4))&gt;0</formula>
    </cfRule>
  </conditionalFormatting>
  <conditionalFormatting sqref="C4">
    <cfRule type="notContainsBlanks" dxfId="253" priority="2">
      <formula>LEN(TRIM(C4))&gt;0</formula>
    </cfRule>
  </conditionalFormatting>
  <conditionalFormatting sqref="D4">
    <cfRule type="notContainsBlanks" dxfId="252" priority="7">
      <formula>LEN(TRIM(D4))&gt;0</formula>
    </cfRule>
  </conditionalFormatting>
  <conditionalFormatting sqref="E4">
    <cfRule type="notContainsBlanks" dxfId="251" priority="6">
      <formula>LEN(TRIM(E4))&gt;0</formula>
    </cfRule>
  </conditionalFormatting>
  <conditionalFormatting sqref="F4">
    <cfRule type="notContainsBlanks" dxfId="250" priority="1">
      <formula>LEN(TRIM(F4))&gt;0</formula>
    </cfRule>
  </conditionalFormatting>
  <hyperlinks>
    <hyperlink ref="B4" location="'1'!B9" display="'1'!B9" xr:uid="{D4D4B43D-185F-49EB-87D0-D14A08E0539F}"/>
    <hyperlink ref="C4" location="'1'!B25" display="'1'!B25" xr:uid="{E35A6C6C-A92B-4B46-AF5C-CA3564292801}"/>
    <hyperlink ref="D4" location="'1'!B41" display="'1'!B41" xr:uid="{54E6D146-24A0-40FF-9E8B-A46AD9A706C4}"/>
    <hyperlink ref="E4" location="'1'!B57" display="'1'!B57" xr:uid="{5A9C4A42-05FB-4D1D-ADC8-2CBD289C3A7D}"/>
    <hyperlink ref="F4" location="'1'!B73" display="'1'!B73" xr:uid="{B02B0822-1979-4C04-AF86-ED493FF3BA3D}"/>
    <hyperlink ref="J18" location="'Tasks, Summary &amp; Declaration'!B23" display="Back to Tasks" xr:uid="{0919E931-C768-439E-A28D-B873C1E74E7D}"/>
    <hyperlink ref="J34" location="'Tasks, Summary &amp; Declaration'!B37" display="Back to Tasks" xr:uid="{6CC9595F-88CD-4D36-AE4B-92A60F7F481F}"/>
    <hyperlink ref="J50" location="'Tasks, Summary &amp; Declaration'!B51" display="Back to Tasks" xr:uid="{B991CD32-5ED5-4797-9AD9-AD1597F0D464}"/>
    <hyperlink ref="J66" location="'Tasks, Summary &amp; Declaration'!B65" display="Back to Tasks" xr:uid="{A2C33C25-527A-4860-B9FF-D16D1EE67671}"/>
    <hyperlink ref="J82" location="'Tasks, Summary &amp; Declaration'!B79" display="Back to Tasks" xr:uid="{8C79F130-E300-45CC-8F9D-B3D617659DE2}"/>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92671-779C-43FF-BEB7-F501F3477363}">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Declaration'!$B$7+(7*47)</f>
        <v>329</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329</v>
      </c>
      <c r="C8" s="150">
        <f>$G$1+1</f>
        <v>330</v>
      </c>
      <c r="D8" s="150">
        <f>$G$1+2</f>
        <v>331</v>
      </c>
      <c r="E8" s="150">
        <f>$G$1+3</f>
        <v>332</v>
      </c>
      <c r="F8" s="150">
        <f>$G$1+4</f>
        <v>333</v>
      </c>
      <c r="G8" s="151">
        <f>G1+5</f>
        <v>334</v>
      </c>
      <c r="H8" s="151">
        <f>G1+6</f>
        <v>335</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Ireland'!$B$1:$L$10,'48'!B8),"HOLIDAY",IF(B19&gt;'Tasks, Summary &amp; Declaration'!$C$9, 'Tasks, Summary &amp; Declaration'!$C$9, '48'!B19))</f>
        <v>0</v>
      </c>
      <c r="C20" s="171">
        <f>IF(COUNTIF('Holidays Ireland'!$B$1:$L$10,'48'!C8),"HOLIDAY",IF(C19&gt;'Tasks, Summary &amp; Declaration'!$C$9, 'Tasks, Summary &amp; Declaration'!$C$9, '48'!C19))</f>
        <v>0</v>
      </c>
      <c r="D20" s="171">
        <f>IF(COUNTIF('Holidays Ireland'!$B$1:$L$10,'48'!D8),"HOLIDAY",IF(D19&gt;'Tasks, Summary &amp; Declaration'!$C$9, 'Tasks, Summary &amp; Declaration'!$C$9, '48'!D19))</f>
        <v>0</v>
      </c>
      <c r="E20" s="171">
        <f>IF(COUNTIF('Holidays Ireland'!$B$1:$L$10,'48'!E8),"HOLIDAY",IF(E19&gt;'Tasks, Summary &amp; Declaration'!$C$9, 'Tasks, Summary &amp; Declaration'!$C$9, '48'!E19))</f>
        <v>0</v>
      </c>
      <c r="F20" s="171">
        <f>IF(COUNTIF('Holidays Ireland'!$B$1:$L$10,'48'!F8),"HOLIDAY",IF(F19&gt;'Tasks, Summary &amp; Declaration'!$C$9, 'Tasks, Summary &amp; Declaration'!$C$9, '48'!F19))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329</v>
      </c>
      <c r="C24" s="176">
        <f t="shared" ref="C24:H24" si="2">C8</f>
        <v>330</v>
      </c>
      <c r="D24" s="176">
        <f t="shared" si="2"/>
        <v>331</v>
      </c>
      <c r="E24" s="176">
        <f t="shared" si="2"/>
        <v>332</v>
      </c>
      <c r="F24" s="176">
        <f t="shared" si="2"/>
        <v>333</v>
      </c>
      <c r="G24" s="177">
        <f t="shared" si="2"/>
        <v>334</v>
      </c>
      <c r="H24" s="177">
        <f t="shared" si="2"/>
        <v>335</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Ireland'!$B$1:$L$10,'48'!B24),"HOLIDAY",IF(B35&gt;'Tasks, Summary &amp; Declaration'!$C$9, 'Tasks, Summary &amp; Declaration'!$C$9, '48'!B35))</f>
        <v>0</v>
      </c>
      <c r="C36" s="171">
        <f>IF(COUNTIF('Holidays Ireland'!$B$1:$L$10,'48'!C24),"HOLIDAY",IF(C35&gt;'Tasks, Summary &amp; Declaration'!$C$9, 'Tasks, Summary &amp; Declaration'!$C$9, '48'!C35))</f>
        <v>0</v>
      </c>
      <c r="D36" s="171">
        <f>IF(COUNTIF('Holidays Ireland'!$B$1:$L$10,'48'!D24),"HOLIDAY",IF(D35&gt;'Tasks, Summary &amp; Declaration'!$C$9, 'Tasks, Summary &amp; Declaration'!$C$9, '48'!D35))</f>
        <v>0</v>
      </c>
      <c r="E36" s="171">
        <f>IF(COUNTIF('Holidays Ireland'!$B$1:$L$10,'48'!E24),"HOLIDAY",IF(E35&gt;'Tasks, Summary &amp; Declaration'!$C$9, 'Tasks, Summary &amp; Declaration'!$C$9, '48'!E35))</f>
        <v>0</v>
      </c>
      <c r="F36" s="171">
        <f>IF(COUNTIF('Holidays Ireland'!$B$1:$L$10,'48'!F24),"HOLIDAY",IF(F35&gt;'Tasks, Summary &amp; Declaration'!$C$9, 'Tasks, Summary &amp; Declaration'!$C$9, '48'!F35))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329</v>
      </c>
      <c r="C40" s="176">
        <f t="shared" ref="C40:H40" si="5">C8</f>
        <v>330</v>
      </c>
      <c r="D40" s="176">
        <f t="shared" si="5"/>
        <v>331</v>
      </c>
      <c r="E40" s="176">
        <f t="shared" si="5"/>
        <v>332</v>
      </c>
      <c r="F40" s="176">
        <f t="shared" si="5"/>
        <v>333</v>
      </c>
      <c r="G40" s="177">
        <f t="shared" si="5"/>
        <v>334</v>
      </c>
      <c r="H40" s="177">
        <f t="shared" si="5"/>
        <v>335</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Ireland'!$B$1:$L$10,'48'!B40),"HOLIDAY",IF(B51&gt;'Tasks, Summary &amp; Declaration'!$C$9, 'Tasks, Summary &amp; Declaration'!$C$9, '48'!B51))</f>
        <v>0</v>
      </c>
      <c r="C52" s="171">
        <f>IF(COUNTIF('Holidays Ireland'!$B$1:$L$10,'48'!C40),"HOLIDAY",IF(C51&gt;'Tasks, Summary &amp; Declaration'!$C$9, 'Tasks, Summary &amp; Declaration'!$C$9, '48'!C51))</f>
        <v>0</v>
      </c>
      <c r="D52" s="171">
        <f>IF(COUNTIF('Holidays Ireland'!$B$1:$L$10,'48'!D40),"HOLIDAY",IF(D51&gt;'Tasks, Summary &amp; Declaration'!$C$9, 'Tasks, Summary &amp; Declaration'!$C$9, '48'!D51))</f>
        <v>0</v>
      </c>
      <c r="E52" s="171">
        <f>IF(COUNTIF('Holidays Ireland'!$B$1:$L$10,'48'!E40),"HOLIDAY",IF(E51&gt;'Tasks, Summary &amp; Declaration'!$C$9, 'Tasks, Summary &amp; Declaration'!$C$9, '48'!E51))</f>
        <v>0</v>
      </c>
      <c r="F52" s="171">
        <f>IF(COUNTIF('Holidays Ireland'!$B$1:$L$10,'48'!F40),"HOLIDAY",IF(F51&gt;'Tasks, Summary &amp; Declaration'!$C$9, 'Tasks, Summary &amp; Declaration'!$C$9, '48'!F51))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329</v>
      </c>
      <c r="C56" s="176">
        <f t="shared" ref="C56:F56" si="8">C8</f>
        <v>330</v>
      </c>
      <c r="D56" s="176">
        <f t="shared" si="8"/>
        <v>331</v>
      </c>
      <c r="E56" s="176">
        <f t="shared" si="8"/>
        <v>332</v>
      </c>
      <c r="F56" s="176">
        <f t="shared" si="8"/>
        <v>333</v>
      </c>
      <c r="G56" s="177">
        <f t="shared" ref="G56:H56" si="9">G24</f>
        <v>334</v>
      </c>
      <c r="H56" s="177">
        <f t="shared" si="9"/>
        <v>335</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Ireland'!$B$1:$L$10,'48'!B56),"HOLIDAY",IF(B67&gt;'Tasks, Summary &amp; Declaration'!$C$9, 'Tasks, Summary &amp; Declaration'!$C$9, '48'!B67))</f>
        <v>0</v>
      </c>
      <c r="C68" s="171">
        <f>IF(COUNTIF('Holidays Ireland'!$B$1:$L$10,'48'!C56),"HOLIDAY",IF(C67&gt;'Tasks, Summary &amp; Declaration'!$C$9, 'Tasks, Summary &amp; Declaration'!$C$9, '48'!C67))</f>
        <v>0</v>
      </c>
      <c r="D68" s="171">
        <f>IF(COUNTIF('Holidays Ireland'!$B$1:$L$10,'48'!D56),"HOLIDAY",IF(D67&gt;'Tasks, Summary &amp; Declaration'!$C$9, 'Tasks, Summary &amp; Declaration'!$C$9, '48'!D67))</f>
        <v>0</v>
      </c>
      <c r="E68" s="171">
        <f>IF(COUNTIF('Holidays Ireland'!$B$1:$L$10,'48'!E56),"HOLIDAY",IF(E67&gt;'Tasks, Summary &amp; Declaration'!$C$9, 'Tasks, Summary &amp; Declaration'!$C$9, '48'!E67))</f>
        <v>0</v>
      </c>
      <c r="F68" s="171">
        <f>IF(COUNTIF('Holidays Ireland'!$B$1:$L$10,'48'!F56),"HOLIDAY",IF(F67&gt;'Tasks, Summary &amp; Declaration'!$C$9, 'Tasks, Summary &amp; Declaration'!$C$9, '48'!F67))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329</v>
      </c>
      <c r="C72" s="176">
        <f t="shared" ref="C72:F72" si="12">C8</f>
        <v>330</v>
      </c>
      <c r="D72" s="176">
        <f t="shared" si="12"/>
        <v>331</v>
      </c>
      <c r="E72" s="176">
        <f t="shared" si="12"/>
        <v>332</v>
      </c>
      <c r="F72" s="176">
        <f t="shared" si="12"/>
        <v>333</v>
      </c>
      <c r="G72" s="177">
        <f t="shared" ref="G72:H72" si="13">G40</f>
        <v>334</v>
      </c>
      <c r="H72" s="177">
        <f t="shared" si="13"/>
        <v>335</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Ireland'!$B$1:$L$10,'48'!B72),"HOLIDAY",IF(B83&gt;'Tasks, Summary &amp; Declaration'!$C$9, 'Tasks, Summary &amp; Declaration'!$C$9, '48'!B83))</f>
        <v>0</v>
      </c>
      <c r="C84" s="171">
        <f>IF(COUNTIF('Holidays Ireland'!$B$1:$L$10,'48'!C72),"HOLIDAY",IF(C83&gt;'Tasks, Summary &amp; Declaration'!$C$9, 'Tasks, Summary &amp; Declaration'!$C$9, '48'!C83))</f>
        <v>0</v>
      </c>
      <c r="D84" s="171">
        <f>IF(COUNTIF('Holidays Ireland'!$B$1:$L$10,'48'!D72),"HOLIDAY",IF(D83&gt;'Tasks, Summary &amp; Declaration'!$C$9, 'Tasks, Summary &amp; Declaration'!$C$9, '48'!D83))</f>
        <v>0</v>
      </c>
      <c r="E84" s="171">
        <f>IF(COUNTIF('Holidays Ireland'!$B$1:$L$10,'48'!E72),"HOLIDAY",IF(E83&gt;'Tasks, Summary &amp; Declaration'!$C$9, 'Tasks, Summary &amp; Declaration'!$C$9, '48'!E83))</f>
        <v>0</v>
      </c>
      <c r="F84" s="171">
        <f>IF(COUNTIF('Holidays Ireland'!$B$1:$L$10,'48'!F72),"HOLIDAY",IF(F83&gt;'Tasks, Summary &amp; Declaration'!$C$9, 'Tasks, Summary &amp; Declaration'!$C$9, '48'!F83))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YZx2wynzTYkWOt+nBA0CktxLf0R3e6sJw1ujzyOW3klpCKWRYkp7yYJAlpMoTfX3ECefrUiRtvPT54B7/M92VA==" saltValue="gu21eVZJnV9yKr1MK0PcDg=="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29" priority="3">
      <formula>LEN(TRIM(B4))&gt;0</formula>
    </cfRule>
  </conditionalFormatting>
  <conditionalFormatting sqref="C4">
    <cfRule type="notContainsBlanks" dxfId="28" priority="2">
      <formula>LEN(TRIM(C4))&gt;0</formula>
    </cfRule>
  </conditionalFormatting>
  <conditionalFormatting sqref="D4">
    <cfRule type="notContainsBlanks" dxfId="27" priority="7">
      <formula>LEN(TRIM(D4))&gt;0</formula>
    </cfRule>
  </conditionalFormatting>
  <conditionalFormatting sqref="E4">
    <cfRule type="notContainsBlanks" dxfId="26" priority="6">
      <formula>LEN(TRIM(E4))&gt;0</formula>
    </cfRule>
  </conditionalFormatting>
  <conditionalFormatting sqref="F4">
    <cfRule type="notContainsBlanks" dxfId="25" priority="1">
      <formula>LEN(TRIM(F4))&gt;0</formula>
    </cfRule>
  </conditionalFormatting>
  <hyperlinks>
    <hyperlink ref="B4" location="'1'!B9" display="'1'!B9" xr:uid="{AD010D24-B127-4B16-927E-3FD6525694A7}"/>
    <hyperlink ref="C4" location="'1'!B25" display="'1'!B25" xr:uid="{9D271FF3-7349-44DA-8F3B-33E6B9CC2271}"/>
    <hyperlink ref="D4" location="'1'!B41" display="'1'!B41" xr:uid="{1CEA7D46-B7A1-4660-BE24-3D640F0914CE}"/>
    <hyperlink ref="E4" location="'1'!B57" display="'1'!B57" xr:uid="{627CAD59-214C-412A-B14A-758FE5622570}"/>
    <hyperlink ref="F4" location="'1'!B73" display="'1'!B73" xr:uid="{ECE1E93F-5930-4663-A7F6-A0BC1EA56B2F}"/>
    <hyperlink ref="J18" location="'Tasks, Summary &amp; Declaration'!B23" display="Back to Tasks" xr:uid="{5C82D83D-F331-4824-BA92-F9E7D63246B0}"/>
    <hyperlink ref="J34" location="'Tasks, Summary &amp; Declaration'!B37" display="Back to Tasks" xr:uid="{45017DFB-DE0F-4332-8BD7-7671C5640318}"/>
    <hyperlink ref="J50" location="'Tasks, Summary &amp; Declaration'!B51" display="Back to Tasks" xr:uid="{CBAA82F7-F51F-4C3A-BB0F-DB5FA16C3D17}"/>
    <hyperlink ref="J66" location="'Tasks, Summary &amp; Declaration'!B65" display="Back to Tasks" xr:uid="{C24B9208-99F9-434B-BF20-03627A4990D1}"/>
    <hyperlink ref="J82" location="'Tasks, Summary &amp; Declaration'!B79" display="Back to Tasks" xr:uid="{79D2DE0C-1810-4AF9-90F3-4B6B9D3D6FC9}"/>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EED44-B860-43C2-83C5-8D7202D73C97}">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Declaration'!$B$7+(7*48)</f>
        <v>336</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336</v>
      </c>
      <c r="C8" s="150">
        <f>$G$1+1</f>
        <v>337</v>
      </c>
      <c r="D8" s="150">
        <f>$G$1+2</f>
        <v>338</v>
      </c>
      <c r="E8" s="150">
        <f>$G$1+3</f>
        <v>339</v>
      </c>
      <c r="F8" s="150">
        <f>$G$1+4</f>
        <v>340</v>
      </c>
      <c r="G8" s="151">
        <f>G1+5</f>
        <v>341</v>
      </c>
      <c r="H8" s="151">
        <f>G1+6</f>
        <v>342</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Ireland'!$B$1:$L$10,'49'!B8),"HOLIDAY",IF(B19&gt;'Tasks, Summary &amp; Declaration'!$C$9, 'Tasks, Summary &amp; Declaration'!$C$9, '49'!B19))</f>
        <v>0</v>
      </c>
      <c r="C20" s="171">
        <f>IF(COUNTIF('Holidays Ireland'!$B$1:$L$10,'49'!C8),"HOLIDAY",IF(C19&gt;'Tasks, Summary &amp; Declaration'!$C$9, 'Tasks, Summary &amp; Declaration'!$C$9, '49'!C19))</f>
        <v>0</v>
      </c>
      <c r="D20" s="171">
        <f>IF(COUNTIF('Holidays Ireland'!$B$1:$L$10,'49'!D8),"HOLIDAY",IF(D19&gt;'Tasks, Summary &amp; Declaration'!$C$9, 'Tasks, Summary &amp; Declaration'!$C$9, '49'!D19))</f>
        <v>0</v>
      </c>
      <c r="E20" s="171">
        <f>IF(COUNTIF('Holidays Ireland'!$B$1:$L$10,'49'!E8),"HOLIDAY",IF(E19&gt;'Tasks, Summary &amp; Declaration'!$C$9, 'Tasks, Summary &amp; Declaration'!$C$9, '49'!E19))</f>
        <v>0</v>
      </c>
      <c r="F20" s="171">
        <f>IF(COUNTIF('Holidays Ireland'!$B$1:$L$10,'49'!F8),"HOLIDAY",IF(F19&gt;'Tasks, Summary &amp; Declaration'!$C$9, 'Tasks, Summary &amp; Declaration'!$C$9, '49'!F19))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336</v>
      </c>
      <c r="C24" s="176">
        <f t="shared" ref="C24:H24" si="2">C8</f>
        <v>337</v>
      </c>
      <c r="D24" s="176">
        <f t="shared" si="2"/>
        <v>338</v>
      </c>
      <c r="E24" s="176">
        <f t="shared" si="2"/>
        <v>339</v>
      </c>
      <c r="F24" s="176">
        <f t="shared" si="2"/>
        <v>340</v>
      </c>
      <c r="G24" s="177">
        <f t="shared" si="2"/>
        <v>341</v>
      </c>
      <c r="H24" s="177">
        <f t="shared" si="2"/>
        <v>342</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Ireland'!$B$1:$L$10,'49'!B24),"HOLIDAY",IF(B35&gt;'Tasks, Summary &amp; Declaration'!$C$9, 'Tasks, Summary &amp; Declaration'!$C$9, '49'!B35))</f>
        <v>0</v>
      </c>
      <c r="C36" s="171">
        <f>IF(COUNTIF('Holidays Ireland'!$B$1:$L$10,'49'!C24),"HOLIDAY",IF(C35&gt;'Tasks, Summary &amp; Declaration'!$C$9, 'Tasks, Summary &amp; Declaration'!$C$9, '49'!C35))</f>
        <v>0</v>
      </c>
      <c r="D36" s="171">
        <f>IF(COUNTIF('Holidays Ireland'!$B$1:$L$10,'49'!D24),"HOLIDAY",IF(D35&gt;'Tasks, Summary &amp; Declaration'!$C$9, 'Tasks, Summary &amp; Declaration'!$C$9, '49'!D35))</f>
        <v>0</v>
      </c>
      <c r="E36" s="171">
        <f>IF(COUNTIF('Holidays Ireland'!$B$1:$L$10,'49'!E24),"HOLIDAY",IF(E35&gt;'Tasks, Summary &amp; Declaration'!$C$9, 'Tasks, Summary &amp; Declaration'!$C$9, '49'!E35))</f>
        <v>0</v>
      </c>
      <c r="F36" s="171">
        <f>IF(COUNTIF('Holidays Ireland'!$B$1:$L$10,'49'!F24),"HOLIDAY",IF(F35&gt;'Tasks, Summary &amp; Declaration'!$C$9, 'Tasks, Summary &amp; Declaration'!$C$9, '49'!F35))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336</v>
      </c>
      <c r="C40" s="176">
        <f t="shared" ref="C40:H40" si="5">C8</f>
        <v>337</v>
      </c>
      <c r="D40" s="176">
        <f t="shared" si="5"/>
        <v>338</v>
      </c>
      <c r="E40" s="176">
        <f t="shared" si="5"/>
        <v>339</v>
      </c>
      <c r="F40" s="176">
        <f t="shared" si="5"/>
        <v>340</v>
      </c>
      <c r="G40" s="177">
        <f t="shared" si="5"/>
        <v>341</v>
      </c>
      <c r="H40" s="177">
        <f t="shared" si="5"/>
        <v>342</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Ireland'!$B$1:$L$10,'49'!B40),"HOLIDAY",IF(B51&gt;'Tasks, Summary &amp; Declaration'!$C$9, 'Tasks, Summary &amp; Declaration'!$C$9, '49'!B51))</f>
        <v>0</v>
      </c>
      <c r="C52" s="171">
        <f>IF(COUNTIF('Holidays Ireland'!$B$1:$L$10,'49'!C40),"HOLIDAY",IF(C51&gt;'Tasks, Summary &amp; Declaration'!$C$9, 'Tasks, Summary &amp; Declaration'!$C$9, '49'!C51))</f>
        <v>0</v>
      </c>
      <c r="D52" s="171">
        <f>IF(COUNTIF('Holidays Ireland'!$B$1:$L$10,'49'!D40),"HOLIDAY",IF(D51&gt;'Tasks, Summary &amp; Declaration'!$C$9, 'Tasks, Summary &amp; Declaration'!$C$9, '49'!D51))</f>
        <v>0</v>
      </c>
      <c r="E52" s="171">
        <f>IF(COUNTIF('Holidays Ireland'!$B$1:$L$10,'49'!E40),"HOLIDAY",IF(E51&gt;'Tasks, Summary &amp; Declaration'!$C$9, 'Tasks, Summary &amp; Declaration'!$C$9, '49'!E51))</f>
        <v>0</v>
      </c>
      <c r="F52" s="171">
        <f>IF(COUNTIF('Holidays Ireland'!$B$1:$L$10,'49'!F40),"HOLIDAY",IF(F51&gt;'Tasks, Summary &amp; Declaration'!$C$9, 'Tasks, Summary &amp; Declaration'!$C$9, '49'!F51))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336</v>
      </c>
      <c r="C56" s="176">
        <f t="shared" ref="C56:F56" si="8">C8</f>
        <v>337</v>
      </c>
      <c r="D56" s="176">
        <f t="shared" si="8"/>
        <v>338</v>
      </c>
      <c r="E56" s="176">
        <f t="shared" si="8"/>
        <v>339</v>
      </c>
      <c r="F56" s="176">
        <f t="shared" si="8"/>
        <v>340</v>
      </c>
      <c r="G56" s="177">
        <f t="shared" ref="G56:H56" si="9">G24</f>
        <v>341</v>
      </c>
      <c r="H56" s="177">
        <f t="shared" si="9"/>
        <v>342</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Ireland'!$B$1:$L$10,'49'!B56),"HOLIDAY",IF(B67&gt;'Tasks, Summary &amp; Declaration'!$C$9, 'Tasks, Summary &amp; Declaration'!$C$9, '49'!B67))</f>
        <v>0</v>
      </c>
      <c r="C68" s="171">
        <f>IF(COUNTIF('Holidays Ireland'!$B$1:$L$10,'49'!C56),"HOLIDAY",IF(C67&gt;'Tasks, Summary &amp; Declaration'!$C$9, 'Tasks, Summary &amp; Declaration'!$C$9, '49'!C67))</f>
        <v>0</v>
      </c>
      <c r="D68" s="171">
        <f>IF(COUNTIF('Holidays Ireland'!$B$1:$L$10,'49'!D56),"HOLIDAY",IF(D67&gt;'Tasks, Summary &amp; Declaration'!$C$9, 'Tasks, Summary &amp; Declaration'!$C$9, '49'!D67))</f>
        <v>0</v>
      </c>
      <c r="E68" s="171">
        <f>IF(COUNTIF('Holidays Ireland'!$B$1:$L$10,'49'!E56),"HOLIDAY",IF(E67&gt;'Tasks, Summary &amp; Declaration'!$C$9, 'Tasks, Summary &amp; Declaration'!$C$9, '49'!E67))</f>
        <v>0</v>
      </c>
      <c r="F68" s="171">
        <f>IF(COUNTIF('Holidays Ireland'!$B$1:$L$10,'49'!F56),"HOLIDAY",IF(F67&gt;'Tasks, Summary &amp; Declaration'!$C$9, 'Tasks, Summary &amp; Declaration'!$C$9, '49'!F67))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336</v>
      </c>
      <c r="C72" s="176">
        <f t="shared" ref="C72:F72" si="12">C8</f>
        <v>337</v>
      </c>
      <c r="D72" s="176">
        <f t="shared" si="12"/>
        <v>338</v>
      </c>
      <c r="E72" s="176">
        <f t="shared" si="12"/>
        <v>339</v>
      </c>
      <c r="F72" s="176">
        <f t="shared" si="12"/>
        <v>340</v>
      </c>
      <c r="G72" s="177">
        <f t="shared" ref="G72:H72" si="13">G40</f>
        <v>341</v>
      </c>
      <c r="H72" s="177">
        <f t="shared" si="13"/>
        <v>342</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Ireland'!$B$1:$L$10,'49'!B72),"HOLIDAY",IF(B83&gt;'Tasks, Summary &amp; Declaration'!$C$9, 'Tasks, Summary &amp; Declaration'!$C$9, '49'!B83))</f>
        <v>0</v>
      </c>
      <c r="C84" s="171">
        <f>IF(COUNTIF('Holidays Ireland'!$B$1:$L$10,'49'!C72),"HOLIDAY",IF(C83&gt;'Tasks, Summary &amp; Declaration'!$C$9, 'Tasks, Summary &amp; Declaration'!$C$9, '49'!C83))</f>
        <v>0</v>
      </c>
      <c r="D84" s="171">
        <f>IF(COUNTIF('Holidays Ireland'!$B$1:$L$10,'49'!D72),"HOLIDAY",IF(D83&gt;'Tasks, Summary &amp; Declaration'!$C$9, 'Tasks, Summary &amp; Declaration'!$C$9, '49'!D83))</f>
        <v>0</v>
      </c>
      <c r="E84" s="171">
        <f>IF(COUNTIF('Holidays Ireland'!$B$1:$L$10,'49'!E72),"HOLIDAY",IF(E83&gt;'Tasks, Summary &amp; Declaration'!$C$9, 'Tasks, Summary &amp; Declaration'!$C$9, '49'!E83))</f>
        <v>0</v>
      </c>
      <c r="F84" s="171">
        <f>IF(COUNTIF('Holidays Ireland'!$B$1:$L$10,'49'!F72),"HOLIDAY",IF(F83&gt;'Tasks, Summary &amp; Declaration'!$C$9, 'Tasks, Summary &amp; Declaration'!$C$9, '49'!F83))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yvwpZdGWNiz4EyPIVrnz5ZDr22J6xFvoUh/S0b+J76TR+QgTjGsuElpK12zvbOIfmnBie5vi+FqMF0kdkLpHwQ==" saltValue="ohLCgahfeIKHl3vKEkPZmg=="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24" priority="3">
      <formula>LEN(TRIM(B4))&gt;0</formula>
    </cfRule>
  </conditionalFormatting>
  <conditionalFormatting sqref="C4">
    <cfRule type="notContainsBlanks" dxfId="23" priority="2">
      <formula>LEN(TRIM(C4))&gt;0</formula>
    </cfRule>
  </conditionalFormatting>
  <conditionalFormatting sqref="D4">
    <cfRule type="notContainsBlanks" dxfId="22" priority="7">
      <formula>LEN(TRIM(D4))&gt;0</formula>
    </cfRule>
  </conditionalFormatting>
  <conditionalFormatting sqref="E4">
    <cfRule type="notContainsBlanks" dxfId="21" priority="6">
      <formula>LEN(TRIM(E4))&gt;0</formula>
    </cfRule>
  </conditionalFormatting>
  <conditionalFormatting sqref="F4">
    <cfRule type="notContainsBlanks" dxfId="20" priority="1">
      <formula>LEN(TRIM(F4))&gt;0</formula>
    </cfRule>
  </conditionalFormatting>
  <hyperlinks>
    <hyperlink ref="B4" location="'1'!B9" display="'1'!B9" xr:uid="{19D97D72-4585-48C2-943E-B36AA854F999}"/>
    <hyperlink ref="C4" location="'1'!B25" display="'1'!B25" xr:uid="{3C5B96D5-0E81-4F14-B615-BD8D328E442F}"/>
    <hyperlink ref="D4" location="'1'!B41" display="'1'!B41" xr:uid="{89BC5A3B-2E37-4F5F-BC42-DDE5E1336CC6}"/>
    <hyperlink ref="E4" location="'1'!B57" display="'1'!B57" xr:uid="{C1D415DB-44B7-4E66-8A22-C7BEB1CC1A54}"/>
    <hyperlink ref="F4" location="'1'!B73" display="'1'!B73" xr:uid="{8D214EA6-BF97-4C2A-8114-A40AAC647106}"/>
    <hyperlink ref="J18" location="'Tasks, Summary &amp; Declaration'!B23" display="Back to Tasks" xr:uid="{9F2200F5-DB67-4581-8BE0-A536D1EDB17A}"/>
    <hyperlink ref="J34" location="'Tasks, Summary &amp; Declaration'!B37" display="Back to Tasks" xr:uid="{17B563E0-1721-4F03-A1CB-738BF394634A}"/>
    <hyperlink ref="J50" location="'Tasks, Summary &amp; Declaration'!B51" display="Back to Tasks" xr:uid="{2D2C23E5-480A-443E-ACFA-7A240F337B38}"/>
    <hyperlink ref="J66" location="'Tasks, Summary &amp; Declaration'!B65" display="Back to Tasks" xr:uid="{995A713F-1DD3-4FB1-A287-F41C145661D3}"/>
    <hyperlink ref="J82" location="'Tasks, Summary &amp; Declaration'!B79" display="Back to Tasks" xr:uid="{A1CB6A12-E424-454F-A38E-8A9FD68C7D9E}"/>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89AB0-6EB6-4F40-A93F-6321C1985994}">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Declaration'!$B$7+(7*49)</f>
        <v>343</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343</v>
      </c>
      <c r="C8" s="150">
        <f>$G$1+1</f>
        <v>344</v>
      </c>
      <c r="D8" s="150">
        <f>$G$1+2</f>
        <v>345</v>
      </c>
      <c r="E8" s="150">
        <f>$G$1+3</f>
        <v>346</v>
      </c>
      <c r="F8" s="150">
        <f>$G$1+4</f>
        <v>347</v>
      </c>
      <c r="G8" s="151">
        <f>G1+5</f>
        <v>348</v>
      </c>
      <c r="H8" s="151">
        <f>G1+6</f>
        <v>349</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Ireland'!$B$1:$L$10,'50'!B8),"HOLIDAY",IF(B19&gt;'Tasks, Summary &amp; Declaration'!$C$9, 'Tasks, Summary &amp; Declaration'!$C$9, '50'!B19))</f>
        <v>0</v>
      </c>
      <c r="C20" s="171">
        <f>IF(COUNTIF('Holidays Ireland'!$B$1:$L$10,'50'!C8),"HOLIDAY",IF(C19&gt;'Tasks, Summary &amp; Declaration'!$C$9, 'Tasks, Summary &amp; Declaration'!$C$9, '50'!C19))</f>
        <v>0</v>
      </c>
      <c r="D20" s="171">
        <f>IF(COUNTIF('Holidays Ireland'!$B$1:$L$10,'50'!D8),"HOLIDAY",IF(D19&gt;'Tasks, Summary &amp; Declaration'!$C$9, 'Tasks, Summary &amp; Declaration'!$C$9, '50'!D19))</f>
        <v>0</v>
      </c>
      <c r="E20" s="171">
        <f>IF(COUNTIF('Holidays Ireland'!$B$1:$L$10,'50'!E8),"HOLIDAY",IF(E19&gt;'Tasks, Summary &amp; Declaration'!$C$9, 'Tasks, Summary &amp; Declaration'!$C$9, '50'!E19))</f>
        <v>0</v>
      </c>
      <c r="F20" s="171">
        <f>IF(COUNTIF('Holidays Ireland'!$B$1:$L$10,'50'!F8),"HOLIDAY",IF(F19&gt;'Tasks, Summary &amp; Declaration'!$C$9, 'Tasks, Summary &amp; Declaration'!$C$9, '50'!F19))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343</v>
      </c>
      <c r="C24" s="176">
        <f t="shared" ref="C24:H24" si="2">C8</f>
        <v>344</v>
      </c>
      <c r="D24" s="176">
        <f t="shared" si="2"/>
        <v>345</v>
      </c>
      <c r="E24" s="176">
        <f t="shared" si="2"/>
        <v>346</v>
      </c>
      <c r="F24" s="176">
        <f t="shared" si="2"/>
        <v>347</v>
      </c>
      <c r="G24" s="177">
        <f t="shared" si="2"/>
        <v>348</v>
      </c>
      <c r="H24" s="177">
        <f t="shared" si="2"/>
        <v>349</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Ireland'!$B$1:$L$10,'50'!B24),"HOLIDAY",IF(B35&gt;'Tasks, Summary &amp; Declaration'!$C$9, 'Tasks, Summary &amp; Declaration'!$C$9, '50'!B35))</f>
        <v>0</v>
      </c>
      <c r="C36" s="171">
        <f>IF(COUNTIF('Holidays Ireland'!$B$1:$L$10,'50'!C24),"HOLIDAY",IF(C35&gt;'Tasks, Summary &amp; Declaration'!$C$9, 'Tasks, Summary &amp; Declaration'!$C$9, '50'!C35))</f>
        <v>0</v>
      </c>
      <c r="D36" s="171">
        <f>IF(COUNTIF('Holidays Ireland'!$B$1:$L$10,'50'!D24),"HOLIDAY",IF(D35&gt;'Tasks, Summary &amp; Declaration'!$C$9, 'Tasks, Summary &amp; Declaration'!$C$9, '50'!D35))</f>
        <v>0</v>
      </c>
      <c r="E36" s="171">
        <f>IF(COUNTIF('Holidays Ireland'!$B$1:$L$10,'50'!E24),"HOLIDAY",IF(E35&gt;'Tasks, Summary &amp; Declaration'!$C$9, 'Tasks, Summary &amp; Declaration'!$C$9, '50'!E35))</f>
        <v>0</v>
      </c>
      <c r="F36" s="171">
        <f>IF(COUNTIF('Holidays Ireland'!$B$1:$L$10,'50'!F24),"HOLIDAY",IF(F35&gt;'Tasks, Summary &amp; Declaration'!$C$9, 'Tasks, Summary &amp; Declaration'!$C$9, '50'!F35))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343</v>
      </c>
      <c r="C40" s="176">
        <f t="shared" ref="C40:H40" si="5">C8</f>
        <v>344</v>
      </c>
      <c r="D40" s="176">
        <f t="shared" si="5"/>
        <v>345</v>
      </c>
      <c r="E40" s="176">
        <f t="shared" si="5"/>
        <v>346</v>
      </c>
      <c r="F40" s="176">
        <f t="shared" si="5"/>
        <v>347</v>
      </c>
      <c r="G40" s="177">
        <f t="shared" si="5"/>
        <v>348</v>
      </c>
      <c r="H40" s="177">
        <f t="shared" si="5"/>
        <v>349</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Ireland'!$B$1:$L$10,'50'!B40),"HOLIDAY",IF(B51&gt;'Tasks, Summary &amp; Declaration'!$C$9, 'Tasks, Summary &amp; Declaration'!$C$9, '50'!B51))</f>
        <v>0</v>
      </c>
      <c r="C52" s="171">
        <f>IF(COUNTIF('Holidays Ireland'!$B$1:$L$10,'50'!C40),"HOLIDAY",IF(C51&gt;'Tasks, Summary &amp; Declaration'!$C$9, 'Tasks, Summary &amp; Declaration'!$C$9, '50'!C51))</f>
        <v>0</v>
      </c>
      <c r="D52" s="171">
        <f>IF(COUNTIF('Holidays Ireland'!$B$1:$L$10,'50'!D40),"HOLIDAY",IF(D51&gt;'Tasks, Summary &amp; Declaration'!$C$9, 'Tasks, Summary &amp; Declaration'!$C$9, '50'!D51))</f>
        <v>0</v>
      </c>
      <c r="E52" s="171">
        <f>IF(COUNTIF('Holidays Ireland'!$B$1:$L$10,'50'!E40),"HOLIDAY",IF(E51&gt;'Tasks, Summary &amp; Declaration'!$C$9, 'Tasks, Summary &amp; Declaration'!$C$9, '50'!E51))</f>
        <v>0</v>
      </c>
      <c r="F52" s="171">
        <f>IF(COUNTIF('Holidays Ireland'!$B$1:$L$10,'50'!F40),"HOLIDAY",IF(F51&gt;'Tasks, Summary &amp; Declaration'!$C$9, 'Tasks, Summary &amp; Declaration'!$C$9, '50'!F51))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343</v>
      </c>
      <c r="C56" s="176">
        <f t="shared" ref="C56:F56" si="8">C8</f>
        <v>344</v>
      </c>
      <c r="D56" s="176">
        <f t="shared" si="8"/>
        <v>345</v>
      </c>
      <c r="E56" s="176">
        <f t="shared" si="8"/>
        <v>346</v>
      </c>
      <c r="F56" s="176">
        <f t="shared" si="8"/>
        <v>347</v>
      </c>
      <c r="G56" s="177">
        <f t="shared" ref="G56:H56" si="9">G24</f>
        <v>348</v>
      </c>
      <c r="H56" s="177">
        <f t="shared" si="9"/>
        <v>349</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Ireland'!$B$1:$L$10,'50'!B56),"HOLIDAY",IF(B67&gt;'Tasks, Summary &amp; Declaration'!$C$9, 'Tasks, Summary &amp; Declaration'!$C$9, '50'!B67))</f>
        <v>0</v>
      </c>
      <c r="C68" s="171">
        <f>IF(COUNTIF('Holidays Ireland'!$B$1:$L$10,'50'!C56),"HOLIDAY",IF(C67&gt;'Tasks, Summary &amp; Declaration'!$C$9, 'Tasks, Summary &amp; Declaration'!$C$9, '50'!C67))</f>
        <v>0</v>
      </c>
      <c r="D68" s="171">
        <f>IF(COUNTIF('Holidays Ireland'!$B$1:$L$10,'50'!D56),"HOLIDAY",IF(D67&gt;'Tasks, Summary &amp; Declaration'!$C$9, 'Tasks, Summary &amp; Declaration'!$C$9, '50'!D67))</f>
        <v>0</v>
      </c>
      <c r="E68" s="171">
        <f>IF(COUNTIF('Holidays Ireland'!$B$1:$L$10,'50'!E56),"HOLIDAY",IF(E67&gt;'Tasks, Summary &amp; Declaration'!$C$9, 'Tasks, Summary &amp; Declaration'!$C$9, '50'!E67))</f>
        <v>0</v>
      </c>
      <c r="F68" s="171">
        <f>IF(COUNTIF('Holidays Ireland'!$B$1:$L$10,'50'!F56),"HOLIDAY",IF(F67&gt;'Tasks, Summary &amp; Declaration'!$C$9, 'Tasks, Summary &amp; Declaration'!$C$9, '50'!F67))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343</v>
      </c>
      <c r="C72" s="176">
        <f t="shared" ref="C72:F72" si="12">C8</f>
        <v>344</v>
      </c>
      <c r="D72" s="176">
        <f t="shared" si="12"/>
        <v>345</v>
      </c>
      <c r="E72" s="176">
        <f t="shared" si="12"/>
        <v>346</v>
      </c>
      <c r="F72" s="176">
        <f t="shared" si="12"/>
        <v>347</v>
      </c>
      <c r="G72" s="177">
        <f t="shared" ref="G72:H72" si="13">G40</f>
        <v>348</v>
      </c>
      <c r="H72" s="177">
        <f t="shared" si="13"/>
        <v>349</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Ireland'!$B$1:$L$10,'50'!B72),"HOLIDAY",IF(B83&gt;'Tasks, Summary &amp; Declaration'!$C$9, 'Tasks, Summary &amp; Declaration'!$C$9, '50'!B83))</f>
        <v>0</v>
      </c>
      <c r="C84" s="171">
        <f>IF(COUNTIF('Holidays Ireland'!$B$1:$L$10,'50'!C72),"HOLIDAY",IF(C83&gt;'Tasks, Summary &amp; Declaration'!$C$9, 'Tasks, Summary &amp; Declaration'!$C$9, '50'!C83))</f>
        <v>0</v>
      </c>
      <c r="D84" s="171">
        <f>IF(COUNTIF('Holidays Ireland'!$B$1:$L$10,'50'!D72),"HOLIDAY",IF(D83&gt;'Tasks, Summary &amp; Declaration'!$C$9, 'Tasks, Summary &amp; Declaration'!$C$9, '50'!D83))</f>
        <v>0</v>
      </c>
      <c r="E84" s="171">
        <f>IF(COUNTIF('Holidays Ireland'!$B$1:$L$10,'50'!E72),"HOLIDAY",IF(E83&gt;'Tasks, Summary &amp; Declaration'!$C$9, 'Tasks, Summary &amp; Declaration'!$C$9, '50'!E83))</f>
        <v>0</v>
      </c>
      <c r="F84" s="171">
        <f>IF(COUNTIF('Holidays Ireland'!$B$1:$L$10,'50'!F72),"HOLIDAY",IF(F83&gt;'Tasks, Summary &amp; Declaration'!$C$9, 'Tasks, Summary &amp; Declaration'!$C$9, '50'!F83))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Pi/6kEXtcNVa3OP8JUaus546Sck9zKHnNKkx1sn5qRUKDxkK5uPzth5/wFgnuiJ6cTUbF8r6ttpBNDpRuSvvaA==" saltValue="eFs9rhKPdetg9jEpK699HA=="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19" priority="3">
      <formula>LEN(TRIM(B4))&gt;0</formula>
    </cfRule>
  </conditionalFormatting>
  <conditionalFormatting sqref="C4">
    <cfRule type="notContainsBlanks" dxfId="18" priority="2">
      <formula>LEN(TRIM(C4))&gt;0</formula>
    </cfRule>
  </conditionalFormatting>
  <conditionalFormatting sqref="D4">
    <cfRule type="notContainsBlanks" dxfId="17" priority="7">
      <formula>LEN(TRIM(D4))&gt;0</formula>
    </cfRule>
  </conditionalFormatting>
  <conditionalFormatting sqref="E4">
    <cfRule type="notContainsBlanks" dxfId="16" priority="6">
      <formula>LEN(TRIM(E4))&gt;0</formula>
    </cfRule>
  </conditionalFormatting>
  <conditionalFormatting sqref="F4">
    <cfRule type="notContainsBlanks" dxfId="15" priority="1">
      <formula>LEN(TRIM(F4))&gt;0</formula>
    </cfRule>
  </conditionalFormatting>
  <hyperlinks>
    <hyperlink ref="B4" location="'1'!B9" display="'1'!B9" xr:uid="{40291546-0DE4-4EE9-BB62-748207473823}"/>
    <hyperlink ref="C4" location="'1'!B25" display="'1'!B25" xr:uid="{4B5C2810-F0BE-4ACE-A111-4F269B2812E5}"/>
    <hyperlink ref="D4" location="'1'!B41" display="'1'!B41" xr:uid="{3CABD7C5-F87A-4339-8FED-69564F912435}"/>
    <hyperlink ref="E4" location="'1'!B57" display="'1'!B57" xr:uid="{96FCE565-AF49-4560-B776-D79C1239BC0F}"/>
    <hyperlink ref="F4" location="'1'!B73" display="'1'!B73" xr:uid="{82FB62C8-3156-4F21-B527-D6064808B435}"/>
    <hyperlink ref="J18" location="'Tasks, Summary &amp; Declaration'!B23" display="Back to Tasks" xr:uid="{375D7BCD-EC2D-4CF3-8C4B-3CEBD94FC7DF}"/>
    <hyperlink ref="J34" location="'Tasks, Summary &amp; Declaration'!B37" display="Back to Tasks" xr:uid="{55DA9D07-8ED4-4ACC-8175-D412CDDE2ECC}"/>
    <hyperlink ref="J50" location="'Tasks, Summary &amp; Declaration'!B51" display="Back to Tasks" xr:uid="{74AA3533-557D-4FFE-AF7B-6E103723135C}"/>
    <hyperlink ref="J66" location="'Tasks, Summary &amp; Declaration'!B65" display="Back to Tasks" xr:uid="{712AA1E1-5049-4D78-984E-AA77A31C129F}"/>
    <hyperlink ref="J82" location="'Tasks, Summary &amp; Declaration'!B79" display="Back to Tasks" xr:uid="{96B6E86F-9C41-4A7C-8775-D70DDC293579}"/>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AE199-4603-4B8C-B29B-ED262E3046C4}">
  <sheetPr>
    <pageSetUpPr fitToPage="1"/>
  </sheetPr>
  <dimension ref="A1:L100"/>
  <sheetViews>
    <sheetView showGridLines="0" showZeros="0" showRuler="0" zoomScale="110" zoomScaleNormal="110" workbookViewId="0">
      <selection activeCell="B42" sqref="B42"/>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Declaration'!$B$7+(7*50)</f>
        <v>350</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350</v>
      </c>
      <c r="C8" s="150">
        <f>$G$1+1</f>
        <v>351</v>
      </c>
      <c r="D8" s="150">
        <f>$G$1+2</f>
        <v>352</v>
      </c>
      <c r="E8" s="150">
        <f>$G$1+3</f>
        <v>353</v>
      </c>
      <c r="F8" s="150">
        <f>$G$1+4</f>
        <v>354</v>
      </c>
      <c r="G8" s="151">
        <f>G1+5</f>
        <v>355</v>
      </c>
      <c r="H8" s="151">
        <f>G1+6</f>
        <v>356</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Ireland'!$B$1:$L$10,'51'!B8),"HOLIDAY",IF(B19&gt;'Tasks, Summary &amp; Declaration'!$C$9, 'Tasks, Summary &amp; Declaration'!$C$9, '51'!B19))</f>
        <v>0</v>
      </c>
      <c r="C20" s="171">
        <f>IF(COUNTIF('Holidays Ireland'!$B$1:$L$10,'51'!C8),"HOLIDAY",IF(C19&gt;'Tasks, Summary &amp; Declaration'!$C$9, 'Tasks, Summary &amp; Declaration'!$C$9, '51'!C19))</f>
        <v>0</v>
      </c>
      <c r="D20" s="171">
        <f>IF(COUNTIF('Holidays Ireland'!$B$1:$L$10,'51'!D8),"HOLIDAY",IF(D19&gt;'Tasks, Summary &amp; Declaration'!$C$9, 'Tasks, Summary &amp; Declaration'!$C$9, '51'!D19))</f>
        <v>0</v>
      </c>
      <c r="E20" s="171">
        <f>IF(COUNTIF('Holidays Ireland'!$B$1:$L$10,'51'!E8),"HOLIDAY",IF(E19&gt;'Tasks, Summary &amp; Declaration'!$C$9, 'Tasks, Summary &amp; Declaration'!$C$9, '51'!E19))</f>
        <v>0</v>
      </c>
      <c r="F20" s="171">
        <f>IF(COUNTIF('Holidays Ireland'!$B$1:$L$10,'51'!F8),"HOLIDAY",IF(F19&gt;'Tasks, Summary &amp; Declaration'!$C$9, 'Tasks, Summary &amp; Declaration'!$C$9, '51'!F19))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350</v>
      </c>
      <c r="C24" s="176">
        <f t="shared" ref="C24:H24" si="2">C8</f>
        <v>351</v>
      </c>
      <c r="D24" s="176">
        <f t="shared" si="2"/>
        <v>352</v>
      </c>
      <c r="E24" s="176">
        <f t="shared" si="2"/>
        <v>353</v>
      </c>
      <c r="F24" s="176">
        <f t="shared" si="2"/>
        <v>354</v>
      </c>
      <c r="G24" s="177">
        <f t="shared" si="2"/>
        <v>355</v>
      </c>
      <c r="H24" s="177">
        <f t="shared" si="2"/>
        <v>356</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Ireland'!$B$1:$L$10,'51'!B24),"HOLIDAY",IF(B35&gt;'Tasks, Summary &amp; Declaration'!$C$9, 'Tasks, Summary &amp; Declaration'!$C$9, '51'!B35))</f>
        <v>0</v>
      </c>
      <c r="C36" s="171">
        <f>IF(COUNTIF('Holidays Ireland'!$B$1:$L$10,'51'!C24),"HOLIDAY",IF(C35&gt;'Tasks, Summary &amp; Declaration'!$C$9, 'Tasks, Summary &amp; Declaration'!$C$9, '51'!C35))</f>
        <v>0</v>
      </c>
      <c r="D36" s="171">
        <f>IF(COUNTIF('Holidays Ireland'!$B$1:$L$10,'51'!D24),"HOLIDAY",IF(D35&gt;'Tasks, Summary &amp; Declaration'!$C$9, 'Tasks, Summary &amp; Declaration'!$C$9, '51'!D35))</f>
        <v>0</v>
      </c>
      <c r="E36" s="171">
        <f>IF(COUNTIF('Holidays Ireland'!$B$1:$L$10,'51'!E24),"HOLIDAY",IF(E35&gt;'Tasks, Summary &amp; Declaration'!$C$9, 'Tasks, Summary &amp; Declaration'!$C$9, '51'!E35))</f>
        <v>0</v>
      </c>
      <c r="F36" s="171">
        <f>IF(COUNTIF('Holidays Ireland'!$B$1:$L$10,'51'!F24),"HOLIDAY",IF(F35&gt;'Tasks, Summary &amp; Declaration'!$C$9, 'Tasks, Summary &amp; Declaration'!$C$9, '51'!F35))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350</v>
      </c>
      <c r="C40" s="176">
        <f t="shared" ref="C40:H40" si="5">C8</f>
        <v>351</v>
      </c>
      <c r="D40" s="176">
        <f t="shared" si="5"/>
        <v>352</v>
      </c>
      <c r="E40" s="176">
        <f t="shared" si="5"/>
        <v>353</v>
      </c>
      <c r="F40" s="176">
        <f t="shared" si="5"/>
        <v>354</v>
      </c>
      <c r="G40" s="177">
        <f t="shared" si="5"/>
        <v>355</v>
      </c>
      <c r="H40" s="177">
        <f t="shared" si="5"/>
        <v>356</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Ireland'!$B$1:$L$10,'51'!B40),"HOLIDAY",IF(B51&gt;'Tasks, Summary &amp; Declaration'!$C$9, 'Tasks, Summary &amp; Declaration'!$C$9, '51'!B51))</f>
        <v>0</v>
      </c>
      <c r="C52" s="171">
        <f>IF(COUNTIF('Holidays Ireland'!$B$1:$L$10,'51'!C40),"HOLIDAY",IF(C51&gt;'Tasks, Summary &amp; Declaration'!$C$9, 'Tasks, Summary &amp; Declaration'!$C$9, '51'!C51))</f>
        <v>0</v>
      </c>
      <c r="D52" s="171">
        <f>IF(COUNTIF('Holidays Ireland'!$B$1:$L$10,'51'!D40),"HOLIDAY",IF(D51&gt;'Tasks, Summary &amp; Declaration'!$C$9, 'Tasks, Summary &amp; Declaration'!$C$9, '51'!D51))</f>
        <v>0</v>
      </c>
      <c r="E52" s="171">
        <f>IF(COUNTIF('Holidays Ireland'!$B$1:$L$10,'51'!E40),"HOLIDAY",IF(E51&gt;'Tasks, Summary &amp; Declaration'!$C$9, 'Tasks, Summary &amp; Declaration'!$C$9, '51'!E51))</f>
        <v>0</v>
      </c>
      <c r="F52" s="171">
        <f>IF(COUNTIF('Holidays Ireland'!$B$1:$L$10,'51'!F40),"HOLIDAY",IF(F51&gt;'Tasks, Summary &amp; Declaration'!$C$9, 'Tasks, Summary &amp; Declaration'!$C$9, '51'!F51))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350</v>
      </c>
      <c r="C56" s="176">
        <f t="shared" ref="C56:F56" si="8">C8</f>
        <v>351</v>
      </c>
      <c r="D56" s="176">
        <f t="shared" si="8"/>
        <v>352</v>
      </c>
      <c r="E56" s="176">
        <f t="shared" si="8"/>
        <v>353</v>
      </c>
      <c r="F56" s="176">
        <f t="shared" si="8"/>
        <v>354</v>
      </c>
      <c r="G56" s="177">
        <f t="shared" ref="G56:H56" si="9">G24</f>
        <v>355</v>
      </c>
      <c r="H56" s="177">
        <f t="shared" si="9"/>
        <v>356</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Ireland'!$B$1:$L$10,'51'!B56),"HOLIDAY",IF(B67&gt;'Tasks, Summary &amp; Declaration'!$C$9, 'Tasks, Summary &amp; Declaration'!$C$9, '51'!B67))</f>
        <v>0</v>
      </c>
      <c r="C68" s="171">
        <f>IF(COUNTIF('Holidays Ireland'!$B$1:$L$10,'51'!C56),"HOLIDAY",IF(C67&gt;'Tasks, Summary &amp; Declaration'!$C$9, 'Tasks, Summary &amp; Declaration'!$C$9, '51'!C67))</f>
        <v>0</v>
      </c>
      <c r="D68" s="171">
        <f>IF(COUNTIF('Holidays Ireland'!$B$1:$L$10,'51'!D56),"HOLIDAY",IF(D67&gt;'Tasks, Summary &amp; Declaration'!$C$9, 'Tasks, Summary &amp; Declaration'!$C$9, '51'!D67))</f>
        <v>0</v>
      </c>
      <c r="E68" s="171">
        <f>IF(COUNTIF('Holidays Ireland'!$B$1:$L$10,'51'!E56),"HOLIDAY",IF(E67&gt;'Tasks, Summary &amp; Declaration'!$C$9, 'Tasks, Summary &amp; Declaration'!$C$9, '51'!E67))</f>
        <v>0</v>
      </c>
      <c r="F68" s="171">
        <f>IF(COUNTIF('Holidays Ireland'!$B$1:$L$10,'51'!F56),"HOLIDAY",IF(F67&gt;'Tasks, Summary &amp; Declaration'!$C$9, 'Tasks, Summary &amp; Declaration'!$C$9, '51'!F67))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350</v>
      </c>
      <c r="C72" s="176">
        <f t="shared" ref="C72:F72" si="12">C8</f>
        <v>351</v>
      </c>
      <c r="D72" s="176">
        <f t="shared" si="12"/>
        <v>352</v>
      </c>
      <c r="E72" s="176">
        <f t="shared" si="12"/>
        <v>353</v>
      </c>
      <c r="F72" s="176">
        <f t="shared" si="12"/>
        <v>354</v>
      </c>
      <c r="G72" s="177">
        <f t="shared" ref="G72:H72" si="13">G40</f>
        <v>355</v>
      </c>
      <c r="H72" s="177">
        <f t="shared" si="13"/>
        <v>356</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Ireland'!$B$1:$L$10,'51'!B72),"HOLIDAY",IF(B83&gt;'Tasks, Summary &amp; Declaration'!$C$9, 'Tasks, Summary &amp; Declaration'!$C$9, '51'!B83))</f>
        <v>0</v>
      </c>
      <c r="C84" s="171">
        <f>IF(COUNTIF('Holidays Ireland'!$B$1:$L$10,'51'!C72),"HOLIDAY",IF(C83&gt;'Tasks, Summary &amp; Declaration'!$C$9, 'Tasks, Summary &amp; Declaration'!$C$9, '51'!C83))</f>
        <v>0</v>
      </c>
      <c r="D84" s="171">
        <f>IF(COUNTIF('Holidays Ireland'!$B$1:$L$10,'51'!D72),"HOLIDAY",IF(D83&gt;'Tasks, Summary &amp; Declaration'!$C$9, 'Tasks, Summary &amp; Declaration'!$C$9, '51'!D83))</f>
        <v>0</v>
      </c>
      <c r="E84" s="171">
        <f>IF(COUNTIF('Holidays Ireland'!$B$1:$L$10,'51'!E72),"HOLIDAY",IF(E83&gt;'Tasks, Summary &amp; Declaration'!$C$9, 'Tasks, Summary &amp; Declaration'!$C$9, '51'!E83))</f>
        <v>0</v>
      </c>
      <c r="F84" s="171">
        <f>IF(COUNTIF('Holidays Ireland'!$B$1:$L$10,'51'!F72),"HOLIDAY",IF(F83&gt;'Tasks, Summary &amp; Declaration'!$C$9, 'Tasks, Summary &amp; Declaration'!$C$9, '51'!F83))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E7HVxwlLr81pj8IN+Rm31nmTBC7yS+krhvfUyd+POkDhk2DZ0is7kE9QwzXA/x/NCs0U7k33faIV7QKjllhrvw==" saltValue="J31GVODbCZJt/Y6ULD4YHQ=="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14" priority="3">
      <formula>LEN(TRIM(B4))&gt;0</formula>
    </cfRule>
  </conditionalFormatting>
  <conditionalFormatting sqref="C4">
    <cfRule type="notContainsBlanks" dxfId="13" priority="2">
      <formula>LEN(TRIM(C4))&gt;0</formula>
    </cfRule>
  </conditionalFormatting>
  <conditionalFormatting sqref="D4">
    <cfRule type="notContainsBlanks" dxfId="12" priority="7">
      <formula>LEN(TRIM(D4))&gt;0</formula>
    </cfRule>
  </conditionalFormatting>
  <conditionalFormatting sqref="E4">
    <cfRule type="notContainsBlanks" dxfId="11" priority="6">
      <formula>LEN(TRIM(E4))&gt;0</formula>
    </cfRule>
  </conditionalFormatting>
  <conditionalFormatting sqref="F4">
    <cfRule type="notContainsBlanks" dxfId="10" priority="1">
      <formula>LEN(TRIM(F4))&gt;0</formula>
    </cfRule>
  </conditionalFormatting>
  <hyperlinks>
    <hyperlink ref="B4" location="'1'!B9" display="'1'!B9" xr:uid="{88DEAC74-C325-4EA7-AD81-3AFB30D752DE}"/>
    <hyperlink ref="C4" location="'1'!B25" display="'1'!B25" xr:uid="{A6EE695E-7260-4323-AB4A-ECEB5E98DD33}"/>
    <hyperlink ref="D4" location="'1'!B41" display="'1'!B41" xr:uid="{868F9809-52E4-4DE8-99C7-8CB95C38BEAB}"/>
    <hyperlink ref="E4" location="'1'!B57" display="'1'!B57" xr:uid="{06BE052F-AB5A-4B18-BEC2-AF28FE5F5682}"/>
    <hyperlink ref="F4" location="'1'!B73" display="'1'!B73" xr:uid="{13E23108-A9DB-4895-851A-F10543D75F54}"/>
    <hyperlink ref="J18" location="'Tasks, Summary &amp; Declaration'!B23" display="Back to Tasks" xr:uid="{6B05332A-FF8F-4A70-847C-24F4B0FEF390}"/>
    <hyperlink ref="J34" location="'Tasks, Summary &amp; Declaration'!B37" display="Back to Tasks" xr:uid="{491D8F21-1CE5-4836-B44D-4D702D0A50B1}"/>
    <hyperlink ref="J50" location="'Tasks, Summary &amp; Declaration'!B51" display="Back to Tasks" xr:uid="{CEA85469-AC13-4299-9A75-475844BD8288}"/>
    <hyperlink ref="J66" location="'Tasks, Summary &amp; Declaration'!B65" display="Back to Tasks" xr:uid="{46D3A1A6-8DED-4C45-A554-1A7224D65B6F}"/>
    <hyperlink ref="J82" location="'Tasks, Summary &amp; Declaration'!B79" display="Back to Tasks" xr:uid="{92044CEA-1B72-4CCE-AD2D-555158B1CCC5}"/>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39E2C-1066-4824-83FD-E56967DDAE66}">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Declaration'!$B$7+(7*51)</f>
        <v>357</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357</v>
      </c>
      <c r="C8" s="150">
        <f>$G$1+1</f>
        <v>358</v>
      </c>
      <c r="D8" s="150">
        <f>$G$1+2</f>
        <v>359</v>
      </c>
      <c r="E8" s="150">
        <f>$G$1+3</f>
        <v>360</v>
      </c>
      <c r="F8" s="150">
        <f>$G$1+4</f>
        <v>361</v>
      </c>
      <c r="G8" s="151">
        <f>G1+5</f>
        <v>362</v>
      </c>
      <c r="H8" s="151">
        <f>G1+6</f>
        <v>363</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Ireland'!$B$1:$L$10,'52'!B8),"HOLIDAY",IF(B19&gt;'Tasks, Summary &amp; Declaration'!$C$9, 'Tasks, Summary &amp; Declaration'!$C$9, '52'!B19))</f>
        <v>0</v>
      </c>
      <c r="C20" s="171">
        <f>IF(COUNTIF('Holidays Ireland'!$B$1:$L$10,'52'!C8),"HOLIDAY",IF(C19&gt;'Tasks, Summary &amp; Declaration'!$C$9, 'Tasks, Summary &amp; Declaration'!$C$9, '52'!C19))</f>
        <v>0</v>
      </c>
      <c r="D20" s="171">
        <f>IF(COUNTIF('Holidays Ireland'!$B$1:$L$10,'52'!D8),"HOLIDAY",IF(D19&gt;'Tasks, Summary &amp; Declaration'!$C$9, 'Tasks, Summary &amp; Declaration'!$C$9, '52'!D19))</f>
        <v>0</v>
      </c>
      <c r="E20" s="171">
        <f>IF(COUNTIF('Holidays Ireland'!$B$1:$L$10,'52'!E8),"HOLIDAY",IF(E19&gt;'Tasks, Summary &amp; Declaration'!$C$9, 'Tasks, Summary &amp; Declaration'!$C$9, '52'!E19))</f>
        <v>0</v>
      </c>
      <c r="F20" s="171">
        <f>IF(COUNTIF('Holidays Ireland'!$B$1:$L$10,'52'!F8),"HOLIDAY",IF(F19&gt;'Tasks, Summary &amp; Declaration'!$C$9, 'Tasks, Summary &amp; Declaration'!$C$9, '52'!F19))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357</v>
      </c>
      <c r="C24" s="176">
        <f t="shared" ref="C24:H24" si="2">C8</f>
        <v>358</v>
      </c>
      <c r="D24" s="176">
        <f t="shared" si="2"/>
        <v>359</v>
      </c>
      <c r="E24" s="176">
        <f t="shared" si="2"/>
        <v>360</v>
      </c>
      <c r="F24" s="176">
        <f t="shared" si="2"/>
        <v>361</v>
      </c>
      <c r="G24" s="177">
        <f t="shared" si="2"/>
        <v>362</v>
      </c>
      <c r="H24" s="177">
        <f t="shared" si="2"/>
        <v>363</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Ireland'!$B$1:$L$10,'52'!B24),"HOLIDAY",IF(B35&gt;'Tasks, Summary &amp; Declaration'!$C$9, 'Tasks, Summary &amp; Declaration'!$C$9, '52'!B35))</f>
        <v>0</v>
      </c>
      <c r="C36" s="171">
        <f>IF(COUNTIF('Holidays Ireland'!$B$1:$L$10,'52'!C24),"HOLIDAY",IF(C35&gt;'Tasks, Summary &amp; Declaration'!$C$9, 'Tasks, Summary &amp; Declaration'!$C$9, '52'!C35))</f>
        <v>0</v>
      </c>
      <c r="D36" s="171">
        <f>IF(COUNTIF('Holidays Ireland'!$B$1:$L$10,'52'!D24),"HOLIDAY",IF(D35&gt;'Tasks, Summary &amp; Declaration'!$C$9, 'Tasks, Summary &amp; Declaration'!$C$9, '52'!D35))</f>
        <v>0</v>
      </c>
      <c r="E36" s="171">
        <f>IF(COUNTIF('Holidays Ireland'!$B$1:$L$10,'52'!E24),"HOLIDAY",IF(E35&gt;'Tasks, Summary &amp; Declaration'!$C$9, 'Tasks, Summary &amp; Declaration'!$C$9, '52'!E35))</f>
        <v>0</v>
      </c>
      <c r="F36" s="171">
        <f>IF(COUNTIF('Holidays Ireland'!$B$1:$L$10,'52'!F24),"HOLIDAY",IF(F35&gt;'Tasks, Summary &amp; Declaration'!$C$9, 'Tasks, Summary &amp; Declaration'!$C$9, '52'!F35))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357</v>
      </c>
      <c r="C40" s="176">
        <f t="shared" ref="C40:H40" si="5">C8</f>
        <v>358</v>
      </c>
      <c r="D40" s="176">
        <f t="shared" si="5"/>
        <v>359</v>
      </c>
      <c r="E40" s="176">
        <f t="shared" si="5"/>
        <v>360</v>
      </c>
      <c r="F40" s="176">
        <f t="shared" si="5"/>
        <v>361</v>
      </c>
      <c r="G40" s="177">
        <f t="shared" si="5"/>
        <v>362</v>
      </c>
      <c r="H40" s="177">
        <f t="shared" si="5"/>
        <v>363</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Ireland'!$B$1:$L$10,'52'!B40),"HOLIDAY",IF(B51&gt;'Tasks, Summary &amp; Declaration'!$C$9, 'Tasks, Summary &amp; Declaration'!$C$9, '52'!B51))</f>
        <v>0</v>
      </c>
      <c r="C52" s="171">
        <f>IF(COUNTIF('Holidays Ireland'!$B$1:$L$10,'52'!C40),"HOLIDAY",IF(C51&gt;'Tasks, Summary &amp; Declaration'!$C$9, 'Tasks, Summary &amp; Declaration'!$C$9, '52'!C51))</f>
        <v>0</v>
      </c>
      <c r="D52" s="171">
        <f>IF(COUNTIF('Holidays Ireland'!$B$1:$L$10,'52'!D40),"HOLIDAY",IF(D51&gt;'Tasks, Summary &amp; Declaration'!$C$9, 'Tasks, Summary &amp; Declaration'!$C$9, '52'!D51))</f>
        <v>0</v>
      </c>
      <c r="E52" s="171">
        <f>IF(COUNTIF('Holidays Ireland'!$B$1:$L$10,'52'!E40),"HOLIDAY",IF(E51&gt;'Tasks, Summary &amp; Declaration'!$C$9, 'Tasks, Summary &amp; Declaration'!$C$9, '52'!E51))</f>
        <v>0</v>
      </c>
      <c r="F52" s="171">
        <f>IF(COUNTIF('Holidays Ireland'!$B$1:$L$10,'52'!F40),"HOLIDAY",IF(F51&gt;'Tasks, Summary &amp; Declaration'!$C$9, 'Tasks, Summary &amp; Declaration'!$C$9, '52'!F51))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357</v>
      </c>
      <c r="C56" s="176">
        <f t="shared" ref="C56:F56" si="8">C8</f>
        <v>358</v>
      </c>
      <c r="D56" s="176">
        <f t="shared" si="8"/>
        <v>359</v>
      </c>
      <c r="E56" s="176">
        <f t="shared" si="8"/>
        <v>360</v>
      </c>
      <c r="F56" s="176">
        <f t="shared" si="8"/>
        <v>361</v>
      </c>
      <c r="G56" s="177">
        <f t="shared" ref="G56:H56" si="9">G24</f>
        <v>362</v>
      </c>
      <c r="H56" s="177">
        <f t="shared" si="9"/>
        <v>363</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Ireland'!$B$1:$L$10,'52'!B56),"HOLIDAY",IF(B67&gt;'Tasks, Summary &amp; Declaration'!$C$9, 'Tasks, Summary &amp; Declaration'!$C$9, '52'!B67))</f>
        <v>0</v>
      </c>
      <c r="C68" s="171">
        <f>IF(COUNTIF('Holidays Ireland'!$B$1:$L$10,'52'!C56),"HOLIDAY",IF(C67&gt;'Tasks, Summary &amp; Declaration'!$C$9, 'Tasks, Summary &amp; Declaration'!$C$9, '52'!C67))</f>
        <v>0</v>
      </c>
      <c r="D68" s="171">
        <f>IF(COUNTIF('Holidays Ireland'!$B$1:$L$10,'52'!D56),"HOLIDAY",IF(D67&gt;'Tasks, Summary &amp; Declaration'!$C$9, 'Tasks, Summary &amp; Declaration'!$C$9, '52'!D67))</f>
        <v>0</v>
      </c>
      <c r="E68" s="171">
        <f>IF(COUNTIF('Holidays Ireland'!$B$1:$L$10,'52'!E56),"HOLIDAY",IF(E67&gt;'Tasks, Summary &amp; Declaration'!$C$9, 'Tasks, Summary &amp; Declaration'!$C$9, '52'!E67))</f>
        <v>0</v>
      </c>
      <c r="F68" s="171">
        <f>IF(COUNTIF('Holidays Ireland'!$B$1:$L$10,'52'!F56),"HOLIDAY",IF(F67&gt;'Tasks, Summary &amp; Declaration'!$C$9, 'Tasks, Summary &amp; Declaration'!$C$9, '52'!F67))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357</v>
      </c>
      <c r="C72" s="176">
        <f t="shared" ref="C72:F72" si="12">C8</f>
        <v>358</v>
      </c>
      <c r="D72" s="176">
        <f t="shared" si="12"/>
        <v>359</v>
      </c>
      <c r="E72" s="176">
        <f t="shared" si="12"/>
        <v>360</v>
      </c>
      <c r="F72" s="176">
        <f t="shared" si="12"/>
        <v>361</v>
      </c>
      <c r="G72" s="177">
        <f t="shared" ref="G72:H72" si="13">G40</f>
        <v>362</v>
      </c>
      <c r="H72" s="177">
        <f t="shared" si="13"/>
        <v>363</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Ireland'!$B$1:$L$10,'52'!B72),"HOLIDAY",IF(B83&gt;'Tasks, Summary &amp; Declaration'!$C$9, 'Tasks, Summary &amp; Declaration'!$C$9, '52'!B83))</f>
        <v>0</v>
      </c>
      <c r="C84" s="171">
        <f>IF(COUNTIF('Holidays Ireland'!$B$1:$L$10,'52'!C72),"HOLIDAY",IF(C83&gt;'Tasks, Summary &amp; Declaration'!$C$9, 'Tasks, Summary &amp; Declaration'!$C$9, '52'!C83))</f>
        <v>0</v>
      </c>
      <c r="D84" s="171">
        <f>IF(COUNTIF('Holidays Ireland'!$B$1:$L$10,'52'!D72),"HOLIDAY",IF(D83&gt;'Tasks, Summary &amp; Declaration'!$C$9, 'Tasks, Summary &amp; Declaration'!$C$9, '52'!D83))</f>
        <v>0</v>
      </c>
      <c r="E84" s="171">
        <f>IF(COUNTIF('Holidays Ireland'!$B$1:$L$10,'52'!E72),"HOLIDAY",IF(E83&gt;'Tasks, Summary &amp; Declaration'!$C$9, 'Tasks, Summary &amp; Declaration'!$C$9, '52'!E83))</f>
        <v>0</v>
      </c>
      <c r="F84" s="171">
        <f>IF(COUNTIF('Holidays Ireland'!$B$1:$L$10,'52'!F72),"HOLIDAY",IF(F83&gt;'Tasks, Summary &amp; Declaration'!$C$9, 'Tasks, Summary &amp; Declaration'!$C$9, '52'!F83))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B+FJyRtlWcCbLtXoT9Zi8Ap4SJP6g7c5gWz0lq6WupkdvdlY1G0faFRQhAWvs2wwWLApmLOWNm/iU2hJyoJLaw==" saltValue="Hs+aXEhx+iNeeD6jn2lVoA=="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9" priority="3">
      <formula>LEN(TRIM(B4))&gt;0</formula>
    </cfRule>
  </conditionalFormatting>
  <conditionalFormatting sqref="C4">
    <cfRule type="notContainsBlanks" dxfId="8" priority="2">
      <formula>LEN(TRIM(C4))&gt;0</formula>
    </cfRule>
  </conditionalFormatting>
  <conditionalFormatting sqref="D4">
    <cfRule type="notContainsBlanks" dxfId="7" priority="7">
      <formula>LEN(TRIM(D4))&gt;0</formula>
    </cfRule>
  </conditionalFormatting>
  <conditionalFormatting sqref="E4">
    <cfRule type="notContainsBlanks" dxfId="6" priority="6">
      <formula>LEN(TRIM(E4))&gt;0</formula>
    </cfRule>
  </conditionalFormatting>
  <conditionalFormatting sqref="F4">
    <cfRule type="notContainsBlanks" dxfId="5" priority="1">
      <formula>LEN(TRIM(F4))&gt;0</formula>
    </cfRule>
  </conditionalFormatting>
  <hyperlinks>
    <hyperlink ref="B4" location="'1'!B9" display="'1'!B9" xr:uid="{43707F2B-E6E7-4E62-A718-BFECB3701E41}"/>
    <hyperlink ref="C4" location="'1'!B25" display="'1'!B25" xr:uid="{E4312094-5B2F-4DC3-927F-FC6600A249A8}"/>
    <hyperlink ref="D4" location="'1'!B41" display="'1'!B41" xr:uid="{A7BCB848-7DBB-45AC-A706-1A3EFC68CC11}"/>
    <hyperlink ref="E4" location="'1'!B57" display="'1'!B57" xr:uid="{E456CB60-ECE2-4418-8627-83C28583D17B}"/>
    <hyperlink ref="F4" location="'1'!B73" display="'1'!B73" xr:uid="{6BAA1E31-9FCA-4FDD-817B-A5170D03AF1C}"/>
    <hyperlink ref="J18" location="'Tasks, Summary &amp; Declaration'!B23" display="Back to Tasks" xr:uid="{19D8F18A-C341-4FF6-8442-C0D9EC691611}"/>
    <hyperlink ref="J34" location="'Tasks, Summary &amp; Declaration'!B37" display="Back to Tasks" xr:uid="{39552C1C-54CA-40D5-A899-D397F2C0F978}"/>
    <hyperlink ref="J50" location="'Tasks, Summary &amp; Declaration'!B51" display="Back to Tasks" xr:uid="{E54535ED-C40C-46DE-A0AB-2DCD06A9FE28}"/>
    <hyperlink ref="J66" location="'Tasks, Summary &amp; Declaration'!B65" display="Back to Tasks" xr:uid="{CCD9DB54-8FD6-43DF-9216-4FE93A848989}"/>
    <hyperlink ref="J82" location="'Tasks, Summary &amp; Declaration'!B79" display="Back to Tasks" xr:uid="{C8080DAE-B10F-4961-AC66-A8607EF2B655}"/>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76763-D9F0-494E-92E7-81D45711EDD4}">
  <sheetPr>
    <pageSetUpPr fitToPage="1"/>
  </sheetPr>
  <dimension ref="A1:L100"/>
  <sheetViews>
    <sheetView showGridLines="0" showZeros="0" showRuler="0" zoomScale="110" zoomScaleNormal="110" workbookViewId="0">
      <selection activeCell="J1" sqref="J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Declaration'!$B$7+(7*52)</f>
        <v>364</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364</v>
      </c>
      <c r="C8" s="150">
        <f>$G$1+1</f>
        <v>365</v>
      </c>
      <c r="D8" s="150">
        <f>$G$1+2</f>
        <v>366</v>
      </c>
      <c r="E8" s="150">
        <f>$G$1+3</f>
        <v>367</v>
      </c>
      <c r="F8" s="150">
        <f>$G$1+4</f>
        <v>368</v>
      </c>
      <c r="G8" s="151">
        <f>G1+5</f>
        <v>369</v>
      </c>
      <c r="H8" s="151">
        <f>G1+6</f>
        <v>370</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Ireland'!$B$1:$L$10,'53'!B8),"HOLIDAY",IF(B19&gt;'Tasks, Summary &amp; Declaration'!$C$9, 'Tasks, Summary &amp; Declaration'!$C$9, '53'!B19))</f>
        <v>0</v>
      </c>
      <c r="C20" s="171">
        <f>IF(COUNTIF('Holidays Ireland'!$B$1:$L$10,'53'!C8),"HOLIDAY",IF(C19&gt;'Tasks, Summary &amp; Declaration'!$C$9, 'Tasks, Summary &amp; Declaration'!$C$9, '53'!C19))</f>
        <v>0</v>
      </c>
      <c r="D20" s="171">
        <f>IF(COUNTIF('Holidays Ireland'!$B$1:$L$10,'53'!D8),"HOLIDAY",IF(D19&gt;'Tasks, Summary &amp; Declaration'!$C$9, 'Tasks, Summary &amp; Declaration'!$C$9, '53'!D19))</f>
        <v>0</v>
      </c>
      <c r="E20" s="171">
        <f>IF(COUNTIF('Holidays Ireland'!$B$1:$L$10,'53'!E8),"HOLIDAY",IF(E19&gt;'Tasks, Summary &amp; Declaration'!$C$9, 'Tasks, Summary &amp; Declaration'!$C$9, '53'!E19))</f>
        <v>0</v>
      </c>
      <c r="F20" s="171">
        <f>IF(COUNTIF('Holidays Ireland'!$B$1:$L$10,'53'!F8),"HOLIDAY",IF(F19&gt;'Tasks, Summary &amp; Declaration'!$C$9, 'Tasks, Summary &amp; Declaration'!$C$9, '53'!F19))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364</v>
      </c>
      <c r="C24" s="176">
        <f t="shared" ref="C24:H24" si="2">C8</f>
        <v>365</v>
      </c>
      <c r="D24" s="176">
        <f t="shared" si="2"/>
        <v>366</v>
      </c>
      <c r="E24" s="176">
        <f t="shared" si="2"/>
        <v>367</v>
      </c>
      <c r="F24" s="176">
        <f t="shared" si="2"/>
        <v>368</v>
      </c>
      <c r="G24" s="177">
        <f t="shared" si="2"/>
        <v>369</v>
      </c>
      <c r="H24" s="177">
        <f t="shared" si="2"/>
        <v>370</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Ireland'!$B$1:$L$10,'53'!B24),"HOLIDAY",IF(B35&gt;'Tasks, Summary &amp; Declaration'!$C$9, 'Tasks, Summary &amp; Declaration'!$C$9, '53'!B35))</f>
        <v>0</v>
      </c>
      <c r="C36" s="171">
        <f>IF(COUNTIF('Holidays Ireland'!$B$1:$L$10,'53'!C24),"HOLIDAY",IF(C35&gt;'Tasks, Summary &amp; Declaration'!$C$9, 'Tasks, Summary &amp; Declaration'!$C$9, '53'!C35))</f>
        <v>0</v>
      </c>
      <c r="D36" s="171">
        <f>IF(COUNTIF('Holidays Ireland'!$B$1:$L$10,'53'!D24),"HOLIDAY",IF(D35&gt;'Tasks, Summary &amp; Declaration'!$C$9, 'Tasks, Summary &amp; Declaration'!$C$9, '53'!D35))</f>
        <v>0</v>
      </c>
      <c r="E36" s="171">
        <f>IF(COUNTIF('Holidays Ireland'!$B$1:$L$10,'53'!E24),"HOLIDAY",IF(E35&gt;'Tasks, Summary &amp; Declaration'!$C$9, 'Tasks, Summary &amp; Declaration'!$C$9, '53'!E35))</f>
        <v>0</v>
      </c>
      <c r="F36" s="171">
        <f>IF(COUNTIF('Holidays Ireland'!$B$1:$L$10,'53'!F24),"HOLIDAY",IF(F35&gt;'Tasks, Summary &amp; Declaration'!$C$9, 'Tasks, Summary &amp; Declaration'!$C$9, '53'!F35))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364</v>
      </c>
      <c r="C40" s="176">
        <f t="shared" ref="C40:H40" si="5">C8</f>
        <v>365</v>
      </c>
      <c r="D40" s="176">
        <f t="shared" si="5"/>
        <v>366</v>
      </c>
      <c r="E40" s="176">
        <f t="shared" si="5"/>
        <v>367</v>
      </c>
      <c r="F40" s="176">
        <f t="shared" si="5"/>
        <v>368</v>
      </c>
      <c r="G40" s="177">
        <f t="shared" si="5"/>
        <v>369</v>
      </c>
      <c r="H40" s="177">
        <f t="shared" si="5"/>
        <v>370</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Ireland'!$B$1:$L$10,'53'!B40),"HOLIDAY",IF(B51&gt;'Tasks, Summary &amp; Declaration'!$C$9, 'Tasks, Summary &amp; Declaration'!$C$9, '53'!B51))</f>
        <v>0</v>
      </c>
      <c r="C52" s="171">
        <f>IF(COUNTIF('Holidays Ireland'!$B$1:$L$10,'53'!C40),"HOLIDAY",IF(C51&gt;'Tasks, Summary &amp; Declaration'!$C$9, 'Tasks, Summary &amp; Declaration'!$C$9, '53'!C51))</f>
        <v>0</v>
      </c>
      <c r="D52" s="171">
        <f>IF(COUNTIF('Holidays Ireland'!$B$1:$L$10,'53'!D40),"HOLIDAY",IF(D51&gt;'Tasks, Summary &amp; Declaration'!$C$9, 'Tasks, Summary &amp; Declaration'!$C$9, '53'!D51))</f>
        <v>0</v>
      </c>
      <c r="E52" s="171">
        <f>IF(COUNTIF('Holidays Ireland'!$B$1:$L$10,'53'!E40),"HOLIDAY",IF(E51&gt;'Tasks, Summary &amp; Declaration'!$C$9, 'Tasks, Summary &amp; Declaration'!$C$9, '53'!E51))</f>
        <v>0</v>
      </c>
      <c r="F52" s="171">
        <f>IF(COUNTIF('Holidays Ireland'!$B$1:$L$10,'53'!F40),"HOLIDAY",IF(F51&gt;'Tasks, Summary &amp; Declaration'!$C$9, 'Tasks, Summary &amp; Declaration'!$C$9, '53'!F51))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364</v>
      </c>
      <c r="C56" s="176">
        <f t="shared" ref="C56:F56" si="8">C8</f>
        <v>365</v>
      </c>
      <c r="D56" s="176">
        <f t="shared" si="8"/>
        <v>366</v>
      </c>
      <c r="E56" s="176">
        <f t="shared" si="8"/>
        <v>367</v>
      </c>
      <c r="F56" s="176">
        <f t="shared" si="8"/>
        <v>368</v>
      </c>
      <c r="G56" s="177">
        <f t="shared" ref="G56:H56" si="9">G24</f>
        <v>369</v>
      </c>
      <c r="H56" s="177">
        <f t="shared" si="9"/>
        <v>370</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Ireland'!$B$1:$L$10,'53'!B56),"HOLIDAY",IF(B67&gt;'Tasks, Summary &amp; Declaration'!$C$9, 'Tasks, Summary &amp; Declaration'!$C$9, '53'!B67))</f>
        <v>0</v>
      </c>
      <c r="C68" s="171">
        <f>IF(COUNTIF('Holidays Ireland'!$B$1:$L$10,'53'!C56),"HOLIDAY",IF(C67&gt;'Tasks, Summary &amp; Declaration'!$C$9, 'Tasks, Summary &amp; Declaration'!$C$9, '53'!C67))</f>
        <v>0</v>
      </c>
      <c r="D68" s="171">
        <f>IF(COUNTIF('Holidays Ireland'!$B$1:$L$10,'53'!D56),"HOLIDAY",IF(D67&gt;'Tasks, Summary &amp; Declaration'!$C$9, 'Tasks, Summary &amp; Declaration'!$C$9, '53'!D67))</f>
        <v>0</v>
      </c>
      <c r="E68" s="171">
        <f>IF(COUNTIF('Holidays Ireland'!$B$1:$L$10,'53'!E56),"HOLIDAY",IF(E67&gt;'Tasks, Summary &amp; Declaration'!$C$9, 'Tasks, Summary &amp; Declaration'!$C$9, '53'!E67))</f>
        <v>0</v>
      </c>
      <c r="F68" s="171">
        <f>IF(COUNTIF('Holidays Ireland'!$B$1:$L$10,'53'!F56),"HOLIDAY",IF(F67&gt;'Tasks, Summary &amp; Declaration'!$C$9, 'Tasks, Summary &amp; Declaration'!$C$9, '53'!F67))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364</v>
      </c>
      <c r="C72" s="176">
        <f t="shared" ref="C72:F72" si="12">C8</f>
        <v>365</v>
      </c>
      <c r="D72" s="176">
        <f t="shared" si="12"/>
        <v>366</v>
      </c>
      <c r="E72" s="176">
        <f t="shared" si="12"/>
        <v>367</v>
      </c>
      <c r="F72" s="176">
        <f t="shared" si="12"/>
        <v>368</v>
      </c>
      <c r="G72" s="177">
        <f t="shared" ref="G72:H72" si="13">G40</f>
        <v>369</v>
      </c>
      <c r="H72" s="177">
        <f t="shared" si="13"/>
        <v>370</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Ireland'!$B$1:$L$10,'53'!B72),"HOLIDAY",IF(B83&gt;'Tasks, Summary &amp; Declaration'!$C$9, 'Tasks, Summary &amp; Declaration'!$C$9, '53'!B83))</f>
        <v>0</v>
      </c>
      <c r="C84" s="171">
        <f>IF(COUNTIF('Holidays Ireland'!$B$1:$L$10,'53'!C72),"HOLIDAY",IF(C83&gt;'Tasks, Summary &amp; Declaration'!$C$9, 'Tasks, Summary &amp; Declaration'!$C$9, '53'!C83))</f>
        <v>0</v>
      </c>
      <c r="D84" s="171">
        <f>IF(COUNTIF('Holidays Ireland'!$B$1:$L$10,'53'!D72),"HOLIDAY",IF(D83&gt;'Tasks, Summary &amp; Declaration'!$C$9, 'Tasks, Summary &amp; Declaration'!$C$9, '53'!D83))</f>
        <v>0</v>
      </c>
      <c r="E84" s="171">
        <f>IF(COUNTIF('Holidays Ireland'!$B$1:$L$10,'53'!E72),"HOLIDAY",IF(E83&gt;'Tasks, Summary &amp; Declaration'!$C$9, 'Tasks, Summary &amp; Declaration'!$C$9, '53'!E83))</f>
        <v>0</v>
      </c>
      <c r="F84" s="171">
        <f>IF(COUNTIF('Holidays Ireland'!$B$1:$L$10,'53'!F72),"HOLIDAY",IF(F83&gt;'Tasks, Summary &amp; Declaration'!$C$9, 'Tasks, Summary &amp; Declaration'!$C$9, '53'!F83))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KSJlOShTfGQorjhKFfNgb9A1AJAD1R69M7AsylQcvCXm8hJDpne/uG744OpN91jsKdNnVsyu08PPJiZ1ycTDQA==" saltValue="/RjxKfab4u44HqlXSvU5yg=="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4" priority="3">
      <formula>LEN(TRIM(B4))&gt;0</formula>
    </cfRule>
  </conditionalFormatting>
  <conditionalFormatting sqref="C4">
    <cfRule type="notContainsBlanks" dxfId="3" priority="2">
      <formula>LEN(TRIM(C4))&gt;0</formula>
    </cfRule>
  </conditionalFormatting>
  <conditionalFormatting sqref="D4">
    <cfRule type="notContainsBlanks" dxfId="2" priority="7">
      <formula>LEN(TRIM(D4))&gt;0</formula>
    </cfRule>
  </conditionalFormatting>
  <conditionalFormatting sqref="E4">
    <cfRule type="notContainsBlanks" dxfId="1" priority="6">
      <formula>LEN(TRIM(E4))&gt;0</formula>
    </cfRule>
  </conditionalFormatting>
  <conditionalFormatting sqref="F4">
    <cfRule type="notContainsBlanks" dxfId="0" priority="1">
      <formula>LEN(TRIM(F4))&gt;0</formula>
    </cfRule>
  </conditionalFormatting>
  <hyperlinks>
    <hyperlink ref="B4" location="'1'!B9" display="'1'!B9" xr:uid="{D2F8C9FC-B817-4E2E-8F02-6622DD49B29C}"/>
    <hyperlink ref="C4" location="'1'!B25" display="'1'!B25" xr:uid="{50F424D5-1065-4D14-BD63-129914187341}"/>
    <hyperlink ref="D4" location="'1'!B41" display="'1'!B41" xr:uid="{C863ABB5-E133-46DF-B7F3-AED8FFB899DB}"/>
    <hyperlink ref="E4" location="'1'!B57" display="'1'!B57" xr:uid="{BCED4CF2-43CA-4C1A-9885-F1FB6A35E5C6}"/>
    <hyperlink ref="F4" location="'1'!B73" display="'1'!B73" xr:uid="{33C562DB-CF22-46D2-9006-529442DC6BBF}"/>
    <hyperlink ref="J18" location="'Tasks, Summary &amp; Declaration'!B23" display="Back to Tasks" xr:uid="{3F122044-0213-45DD-97B5-BDDEFE882A6B}"/>
    <hyperlink ref="J34" location="'Tasks, Summary &amp; Declaration'!B37" display="Back to Tasks" xr:uid="{1B92DCDB-E557-4022-907C-90A7157D2EB7}"/>
    <hyperlink ref="J50" location="'Tasks, Summary &amp; Declaration'!B51" display="Back to Tasks" xr:uid="{A87C0980-6562-405D-BBE0-B7EC3D00DAB5}"/>
    <hyperlink ref="J66" location="'Tasks, Summary &amp; Declaration'!B65" display="Back to Tasks" xr:uid="{44DB5090-36E0-418C-B85B-223D89F82CC9}"/>
    <hyperlink ref="J82" location="'Tasks, Summary &amp; Declaration'!B79" display="Back to Tasks" xr:uid="{742E100B-735A-46C4-9AD8-917F7BFEAE6C}"/>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32263-9FA0-4897-9982-95188AB589DC}">
  <dimension ref="A1:N11"/>
  <sheetViews>
    <sheetView workbookViewId="0"/>
  </sheetViews>
  <sheetFormatPr defaultColWidth="8.81640625" defaultRowHeight="14.5" x14ac:dyDescent="0.35"/>
  <cols>
    <col min="1" max="1" width="17.7265625" style="261" bestFit="1" customWidth="1"/>
    <col min="2" max="12" width="9.81640625" style="261" bestFit="1" customWidth="1"/>
    <col min="15" max="16384" width="8.81640625" style="261"/>
  </cols>
  <sheetData>
    <row r="1" spans="1:12" x14ac:dyDescent="0.35">
      <c r="A1" s="252" t="s">
        <v>143</v>
      </c>
      <c r="B1" s="253">
        <v>42370</v>
      </c>
      <c r="C1" s="254">
        <v>42736</v>
      </c>
      <c r="D1" s="255">
        <v>43101</v>
      </c>
      <c r="E1" s="255">
        <v>43466</v>
      </c>
      <c r="F1" s="255">
        <v>43831</v>
      </c>
      <c r="G1" s="255">
        <v>44197</v>
      </c>
      <c r="H1" s="255">
        <v>44564</v>
      </c>
      <c r="I1" s="255">
        <v>44928</v>
      </c>
      <c r="J1" s="255">
        <v>45292</v>
      </c>
      <c r="K1" s="255">
        <v>45658</v>
      </c>
      <c r="L1" s="255">
        <v>46023</v>
      </c>
    </row>
    <row r="2" spans="1:12" x14ac:dyDescent="0.35">
      <c r="A2" s="252" t="s">
        <v>144</v>
      </c>
      <c r="B2" s="253">
        <v>42446</v>
      </c>
      <c r="C2" s="254">
        <v>42811</v>
      </c>
      <c r="D2" s="255">
        <v>43178</v>
      </c>
      <c r="E2" s="255">
        <v>43542</v>
      </c>
      <c r="F2" s="255">
        <v>43907</v>
      </c>
      <c r="G2" s="255">
        <v>44272</v>
      </c>
      <c r="H2" s="255">
        <v>44637</v>
      </c>
      <c r="I2" s="255">
        <v>45002</v>
      </c>
      <c r="J2" s="255">
        <v>45369</v>
      </c>
      <c r="K2" s="255">
        <v>45733</v>
      </c>
      <c r="L2" s="255">
        <v>46098</v>
      </c>
    </row>
    <row r="3" spans="1:12" x14ac:dyDescent="0.35">
      <c r="A3" s="256" t="s">
        <v>145</v>
      </c>
      <c r="B3" s="253"/>
      <c r="C3" s="254"/>
      <c r="D3" s="257"/>
      <c r="E3" s="258"/>
      <c r="F3" s="258"/>
      <c r="G3" s="259"/>
      <c r="H3" s="260">
        <v>44638</v>
      </c>
      <c r="I3" s="259">
        <v>44963</v>
      </c>
      <c r="J3" s="259">
        <v>45327</v>
      </c>
      <c r="K3" s="259">
        <v>45691</v>
      </c>
      <c r="L3" s="259">
        <v>46055</v>
      </c>
    </row>
    <row r="4" spans="1:12" x14ac:dyDescent="0.35">
      <c r="A4" s="252" t="s">
        <v>146</v>
      </c>
      <c r="B4" s="253">
        <v>42457</v>
      </c>
      <c r="C4" s="254">
        <v>42842</v>
      </c>
      <c r="D4" s="255">
        <v>43192</v>
      </c>
      <c r="E4" s="255">
        <v>43577</v>
      </c>
      <c r="F4" s="255">
        <v>43934</v>
      </c>
      <c r="G4" s="255">
        <v>44291</v>
      </c>
      <c r="H4" s="255">
        <v>44669</v>
      </c>
      <c r="I4" s="255">
        <v>45026</v>
      </c>
      <c r="J4" s="255">
        <v>45383</v>
      </c>
      <c r="K4" s="255">
        <v>45768</v>
      </c>
      <c r="L4" s="255">
        <v>46118</v>
      </c>
    </row>
    <row r="5" spans="1:12" x14ac:dyDescent="0.35">
      <c r="A5" s="252" t="s">
        <v>147</v>
      </c>
      <c r="B5" s="253">
        <v>42492</v>
      </c>
      <c r="C5" s="254">
        <v>42856</v>
      </c>
      <c r="D5" s="255">
        <v>43227</v>
      </c>
      <c r="E5" s="255">
        <v>43591</v>
      </c>
      <c r="F5" s="255">
        <v>43955</v>
      </c>
      <c r="G5" s="255">
        <v>44319</v>
      </c>
      <c r="H5" s="255">
        <v>44683</v>
      </c>
      <c r="I5" s="255">
        <v>45047</v>
      </c>
      <c r="J5" s="255">
        <v>45418</v>
      </c>
      <c r="K5" s="255">
        <v>45782</v>
      </c>
      <c r="L5" s="255">
        <v>46146</v>
      </c>
    </row>
    <row r="6" spans="1:12" x14ac:dyDescent="0.35">
      <c r="A6" s="252" t="s">
        <v>148</v>
      </c>
      <c r="B6" s="253">
        <v>42527</v>
      </c>
      <c r="C6" s="254">
        <v>42891</v>
      </c>
      <c r="D6" s="255">
        <v>43255</v>
      </c>
      <c r="E6" s="255">
        <v>43619</v>
      </c>
      <c r="F6" s="255">
        <v>43983</v>
      </c>
      <c r="G6" s="255">
        <v>44354</v>
      </c>
      <c r="H6" s="255">
        <v>44718</v>
      </c>
      <c r="I6" s="255">
        <v>45082</v>
      </c>
      <c r="J6" s="255">
        <v>45446</v>
      </c>
      <c r="K6" s="255">
        <v>45810</v>
      </c>
      <c r="L6" s="255">
        <v>46174</v>
      </c>
    </row>
    <row r="7" spans="1:12" x14ac:dyDescent="0.35">
      <c r="A7" s="252" t="s">
        <v>149</v>
      </c>
      <c r="B7" s="253">
        <v>42583</v>
      </c>
      <c r="C7" s="254">
        <v>42954</v>
      </c>
      <c r="D7" s="255">
        <v>43318</v>
      </c>
      <c r="E7" s="255">
        <v>43682</v>
      </c>
      <c r="F7" s="255">
        <v>44046</v>
      </c>
      <c r="G7" s="255">
        <v>44410</v>
      </c>
      <c r="H7" s="255">
        <v>44774</v>
      </c>
      <c r="I7" s="255">
        <v>45145</v>
      </c>
      <c r="J7" s="255">
        <v>45509</v>
      </c>
      <c r="K7" s="255">
        <v>45873</v>
      </c>
      <c r="L7" s="255">
        <v>46237</v>
      </c>
    </row>
    <row r="8" spans="1:12" x14ac:dyDescent="0.35">
      <c r="A8" s="252" t="s">
        <v>150</v>
      </c>
      <c r="B8" s="253">
        <v>42674</v>
      </c>
      <c r="C8" s="254">
        <v>43038</v>
      </c>
      <c r="D8" s="255">
        <v>43402</v>
      </c>
      <c r="E8" s="255">
        <v>43766</v>
      </c>
      <c r="F8" s="255">
        <v>44130</v>
      </c>
      <c r="G8" s="255">
        <v>44494</v>
      </c>
      <c r="H8" s="255">
        <v>44865</v>
      </c>
      <c r="I8" s="255">
        <v>45229</v>
      </c>
      <c r="J8" s="255">
        <v>45593</v>
      </c>
      <c r="K8" s="255">
        <v>45957</v>
      </c>
      <c r="L8" s="255">
        <v>46321</v>
      </c>
    </row>
    <row r="9" spans="1:12" x14ac:dyDescent="0.35">
      <c r="A9" s="252" t="s">
        <v>151</v>
      </c>
      <c r="B9" s="253">
        <v>42730</v>
      </c>
      <c r="C9" s="254">
        <v>43094</v>
      </c>
      <c r="D9" s="255">
        <v>43459</v>
      </c>
      <c r="E9" s="255">
        <v>43824</v>
      </c>
      <c r="F9" s="255">
        <v>44190</v>
      </c>
      <c r="G9" s="255">
        <v>44557</v>
      </c>
      <c r="H9" s="255">
        <v>44921</v>
      </c>
      <c r="I9" s="255">
        <v>45285</v>
      </c>
      <c r="J9" s="255">
        <v>45651</v>
      </c>
      <c r="K9" s="255">
        <v>46016</v>
      </c>
      <c r="L9" s="255">
        <v>46381</v>
      </c>
    </row>
    <row r="10" spans="1:12" x14ac:dyDescent="0.35">
      <c r="A10" s="252" t="s">
        <v>152</v>
      </c>
      <c r="B10" s="253">
        <v>42731</v>
      </c>
      <c r="C10" s="254">
        <v>43095</v>
      </c>
      <c r="D10" s="255">
        <v>43460</v>
      </c>
      <c r="E10" s="255">
        <v>43825</v>
      </c>
      <c r="F10" s="255">
        <v>44193</v>
      </c>
      <c r="G10" s="255">
        <v>44558</v>
      </c>
      <c r="H10" s="255">
        <v>44922</v>
      </c>
      <c r="I10" s="255">
        <v>45286</v>
      </c>
      <c r="J10" s="255">
        <v>45652</v>
      </c>
      <c r="K10" s="255">
        <v>46017</v>
      </c>
      <c r="L10" s="255">
        <v>46384</v>
      </c>
    </row>
    <row r="11" spans="1:12" x14ac:dyDescent="0.35">
      <c r="H11" s="262"/>
    </row>
  </sheetData>
  <sheetProtection algorithmName="SHA-512" hashValue="6mNStd2OEycnUwOtKCVljq6Rwcl6FkXnJSrlFtsutjqy1b0oWcV/SdFkGDK19GeLb2o+jSt83Hp3vlirn5QvUQ==" saltValue="CYDOt23+O6IWiMtDer39Lw==" spinCount="100000" sheet="1" selectLockedCells="1"/>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A3F11-8FB9-4B6E-9F25-E103CE722AA2}">
  <sheetPr>
    <pageSetUpPr fitToPage="1"/>
  </sheetPr>
  <dimension ref="A1:L100"/>
  <sheetViews>
    <sheetView showGridLines="0" showZeros="0" showRuler="0" topLeftCell="A2" zoomScale="110" zoomScaleNormal="110" workbookViewId="0">
      <selection activeCell="B49" sqref="B49"/>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Declaration'!$B$7+(7*3)</f>
        <v>21</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21</v>
      </c>
      <c r="C8" s="150">
        <f>$G$1+1</f>
        <v>22</v>
      </c>
      <c r="D8" s="150">
        <f>$G$1+2</f>
        <v>23</v>
      </c>
      <c r="E8" s="150">
        <f>$G$1+3</f>
        <v>24</v>
      </c>
      <c r="F8" s="150">
        <f>$G$1+4</f>
        <v>25</v>
      </c>
      <c r="G8" s="151">
        <f>G1+5</f>
        <v>26</v>
      </c>
      <c r="H8" s="151">
        <f>G1+6</f>
        <v>27</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Ireland'!$B$1:$L$10,'4'!B8),"HOLIDAY",IF(B19&gt;'Tasks, Summary &amp; Declaration'!$C$9, 'Tasks, Summary &amp; Declaration'!$C$9, '4'!B19))</f>
        <v>0</v>
      </c>
      <c r="C20" s="171">
        <f>IF(COUNTIF('Holidays Ireland'!$B$1:$L$10,'4'!C8),"HOLIDAY",IF(C19&gt;'Tasks, Summary &amp; Declaration'!$C$9, 'Tasks, Summary &amp; Declaration'!$C$9, '4'!C19))</f>
        <v>0</v>
      </c>
      <c r="D20" s="171">
        <f>IF(COUNTIF('Holidays Ireland'!$B$1:$L$10,'4'!D8),"HOLIDAY",IF(D19&gt;'Tasks, Summary &amp; Declaration'!$C$9, 'Tasks, Summary &amp; Declaration'!$C$9, '4'!D19))</f>
        <v>0</v>
      </c>
      <c r="E20" s="171">
        <f>IF(COUNTIF('Holidays Ireland'!$B$1:$L$10,'4'!E8),"HOLIDAY",IF(E19&gt;'Tasks, Summary &amp; Declaration'!$C$9, 'Tasks, Summary &amp; Declaration'!$C$9, '4'!E19))</f>
        <v>0</v>
      </c>
      <c r="F20" s="171">
        <f>IF(COUNTIF('Holidays Ireland'!$B$1:$L$10,'4'!F8),"HOLIDAY",IF(F19&gt;'Tasks, Summary &amp; Declaration'!$C$9, 'Tasks, Summary &amp; Declaration'!$C$9, '4'!F19))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21</v>
      </c>
      <c r="C24" s="176">
        <f t="shared" ref="C24:H24" si="2">C8</f>
        <v>22</v>
      </c>
      <c r="D24" s="176">
        <f t="shared" si="2"/>
        <v>23</v>
      </c>
      <c r="E24" s="176">
        <f t="shared" si="2"/>
        <v>24</v>
      </c>
      <c r="F24" s="176">
        <f t="shared" si="2"/>
        <v>25</v>
      </c>
      <c r="G24" s="177">
        <f t="shared" si="2"/>
        <v>26</v>
      </c>
      <c r="H24" s="177">
        <f t="shared" si="2"/>
        <v>27</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Ireland'!$B$1:$L$10,'4'!B24),"HOLIDAY",IF(B35&gt;'Tasks, Summary &amp; Declaration'!$C$9, 'Tasks, Summary &amp; Declaration'!$C$9, '4'!B35))</f>
        <v>0</v>
      </c>
      <c r="C36" s="171">
        <f>IF(COUNTIF('Holidays Ireland'!$B$1:$L$10,'4'!C24),"HOLIDAY",IF(C35&gt;'Tasks, Summary &amp; Declaration'!$C$9, 'Tasks, Summary &amp; Declaration'!$C$9, '4'!C35))</f>
        <v>0</v>
      </c>
      <c r="D36" s="171">
        <f>IF(COUNTIF('Holidays Ireland'!$B$1:$L$10,'4'!D24),"HOLIDAY",IF(D35&gt;'Tasks, Summary &amp; Declaration'!$C$9, 'Tasks, Summary &amp; Declaration'!$C$9, '4'!D35))</f>
        <v>0</v>
      </c>
      <c r="E36" s="171">
        <f>IF(COUNTIF('Holidays Ireland'!$B$1:$L$10,'4'!E24),"HOLIDAY",IF(E35&gt;'Tasks, Summary &amp; Declaration'!$C$9, 'Tasks, Summary &amp; Declaration'!$C$9, '4'!E35))</f>
        <v>0</v>
      </c>
      <c r="F36" s="171">
        <f>IF(COUNTIF('Holidays Ireland'!$B$1:$L$10,'4'!F24),"HOLIDAY",IF(F35&gt;'Tasks, Summary &amp; Declaration'!$C$9, 'Tasks, Summary &amp; Declaration'!$C$9, '4'!F35))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21</v>
      </c>
      <c r="C40" s="176">
        <f t="shared" ref="C40:H40" si="5">C8</f>
        <v>22</v>
      </c>
      <c r="D40" s="176">
        <f t="shared" si="5"/>
        <v>23</v>
      </c>
      <c r="E40" s="176">
        <f t="shared" si="5"/>
        <v>24</v>
      </c>
      <c r="F40" s="176">
        <f t="shared" si="5"/>
        <v>25</v>
      </c>
      <c r="G40" s="177">
        <f t="shared" si="5"/>
        <v>26</v>
      </c>
      <c r="H40" s="177">
        <f t="shared" si="5"/>
        <v>27</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Ireland'!$B$1:$L$10,'4'!B40),"HOLIDAY",IF(B51&gt;'Tasks, Summary &amp; Declaration'!$C$9, 'Tasks, Summary &amp; Declaration'!$C$9, '4'!B51))</f>
        <v>0</v>
      </c>
      <c r="C52" s="171">
        <f>IF(COUNTIF('Holidays Ireland'!$B$1:$L$10,'4'!C40),"HOLIDAY",IF(C51&gt;'Tasks, Summary &amp; Declaration'!$C$9, 'Tasks, Summary &amp; Declaration'!$C$9, '4'!C51))</f>
        <v>0</v>
      </c>
      <c r="D52" s="171">
        <f>IF(COUNTIF('Holidays Ireland'!$B$1:$L$10,'4'!D40),"HOLIDAY",IF(D51&gt;'Tasks, Summary &amp; Declaration'!$C$9, 'Tasks, Summary &amp; Declaration'!$C$9, '4'!D51))</f>
        <v>0</v>
      </c>
      <c r="E52" s="171">
        <f>IF(COUNTIF('Holidays Ireland'!$B$1:$L$10,'4'!E40),"HOLIDAY",IF(E51&gt;'Tasks, Summary &amp; Declaration'!$C$9, 'Tasks, Summary &amp; Declaration'!$C$9, '4'!E51))</f>
        <v>0</v>
      </c>
      <c r="F52" s="171">
        <f>IF(COUNTIF('Holidays Ireland'!$B$1:$L$10,'4'!F40),"HOLIDAY",IF(F51&gt;'Tasks, Summary &amp; Declaration'!$C$9, 'Tasks, Summary &amp; Declaration'!$C$9, '4'!F51))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21</v>
      </c>
      <c r="C56" s="176">
        <f t="shared" ref="C56:F56" si="8">C8</f>
        <v>22</v>
      </c>
      <c r="D56" s="176">
        <f t="shared" si="8"/>
        <v>23</v>
      </c>
      <c r="E56" s="176">
        <f t="shared" si="8"/>
        <v>24</v>
      </c>
      <c r="F56" s="176">
        <f t="shared" si="8"/>
        <v>25</v>
      </c>
      <c r="G56" s="177">
        <f t="shared" ref="G56:H56" si="9">G24</f>
        <v>26</v>
      </c>
      <c r="H56" s="177">
        <f t="shared" si="9"/>
        <v>27</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Ireland'!$B$1:$L$10,'4'!B56),"HOLIDAY",IF(B67&gt;'Tasks, Summary &amp; Declaration'!$C$9, 'Tasks, Summary &amp; Declaration'!$C$9, '4'!B67))</f>
        <v>0</v>
      </c>
      <c r="C68" s="171">
        <f>IF(COUNTIF('Holidays Ireland'!$B$1:$L$10,'4'!C56),"HOLIDAY",IF(C67&gt;'Tasks, Summary &amp; Declaration'!$C$9, 'Tasks, Summary &amp; Declaration'!$C$9, '4'!C67))</f>
        <v>0</v>
      </c>
      <c r="D68" s="171">
        <f>IF(COUNTIF('Holidays Ireland'!$B$1:$L$10,'4'!D56),"HOLIDAY",IF(D67&gt;'Tasks, Summary &amp; Declaration'!$C$9, 'Tasks, Summary &amp; Declaration'!$C$9, '4'!D67))</f>
        <v>0</v>
      </c>
      <c r="E68" s="171">
        <f>IF(COUNTIF('Holidays Ireland'!$B$1:$L$10,'4'!E56),"HOLIDAY",IF(E67&gt;'Tasks, Summary &amp; Declaration'!$C$9, 'Tasks, Summary &amp; Declaration'!$C$9, '4'!E67))</f>
        <v>0</v>
      </c>
      <c r="F68" s="171">
        <f>IF(COUNTIF('Holidays Ireland'!$B$1:$L$10,'4'!F56),"HOLIDAY",IF(F67&gt;'Tasks, Summary &amp; Declaration'!$C$9, 'Tasks, Summary &amp; Declaration'!$C$9, '4'!F67))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21</v>
      </c>
      <c r="C72" s="176">
        <f t="shared" ref="C72:F72" si="12">C8</f>
        <v>22</v>
      </c>
      <c r="D72" s="176">
        <f t="shared" si="12"/>
        <v>23</v>
      </c>
      <c r="E72" s="176">
        <f t="shared" si="12"/>
        <v>24</v>
      </c>
      <c r="F72" s="176">
        <f t="shared" si="12"/>
        <v>25</v>
      </c>
      <c r="G72" s="177">
        <f t="shared" ref="G72:H72" si="13">G40</f>
        <v>26</v>
      </c>
      <c r="H72" s="177">
        <f t="shared" si="13"/>
        <v>27</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Ireland'!$B$1:$L$10,'4'!B72),"HOLIDAY",IF(B83&gt;'Tasks, Summary &amp; Declaration'!$C$9, 'Tasks, Summary &amp; Declaration'!$C$9, '4'!B83))</f>
        <v>0</v>
      </c>
      <c r="C84" s="171">
        <f>IF(COUNTIF('Holidays Ireland'!$B$1:$L$10,'4'!C72),"HOLIDAY",IF(C83&gt;'Tasks, Summary &amp; Declaration'!$C$9, 'Tasks, Summary &amp; Declaration'!$C$9, '4'!C83))</f>
        <v>0</v>
      </c>
      <c r="D84" s="171">
        <f>IF(COUNTIF('Holidays Ireland'!$B$1:$L$10,'4'!D72),"HOLIDAY",IF(D83&gt;'Tasks, Summary &amp; Declaration'!$C$9, 'Tasks, Summary &amp; Declaration'!$C$9, '4'!D83))</f>
        <v>0</v>
      </c>
      <c r="E84" s="171">
        <f>IF(COUNTIF('Holidays Ireland'!$B$1:$L$10,'4'!E72),"HOLIDAY",IF(E83&gt;'Tasks, Summary &amp; Declaration'!$C$9, 'Tasks, Summary &amp; Declaration'!$C$9, '4'!E83))</f>
        <v>0</v>
      </c>
      <c r="F84" s="171">
        <f>IF(COUNTIF('Holidays Ireland'!$B$1:$L$10,'4'!F72),"HOLIDAY",IF(F83&gt;'Tasks, Summary &amp; Declaration'!$C$9, 'Tasks, Summary &amp; Declaration'!$C$9, '4'!F83))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sheyzH8jdrQ6SK2BBu3BPUuOIPo+I5xX0igUI3bwe1+18cbqIgciWXWMQ4Yhg6+8TIOTODaj1K3t9weNXVu2dA==" saltValue="UyRe06bF6A9pTmgEJIQOAQ=="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249" priority="3">
      <formula>LEN(TRIM(B4))&gt;0</formula>
    </cfRule>
  </conditionalFormatting>
  <conditionalFormatting sqref="C4">
    <cfRule type="notContainsBlanks" dxfId="248" priority="2">
      <formula>LEN(TRIM(C4))&gt;0</formula>
    </cfRule>
  </conditionalFormatting>
  <conditionalFormatting sqref="D4">
    <cfRule type="notContainsBlanks" dxfId="247" priority="7">
      <formula>LEN(TRIM(D4))&gt;0</formula>
    </cfRule>
  </conditionalFormatting>
  <conditionalFormatting sqref="E4">
    <cfRule type="notContainsBlanks" dxfId="246" priority="6">
      <formula>LEN(TRIM(E4))&gt;0</formula>
    </cfRule>
  </conditionalFormatting>
  <conditionalFormatting sqref="F4">
    <cfRule type="notContainsBlanks" dxfId="245" priority="1">
      <formula>LEN(TRIM(F4))&gt;0</formula>
    </cfRule>
  </conditionalFormatting>
  <hyperlinks>
    <hyperlink ref="B4" location="'1'!B9" display="'1'!B9" xr:uid="{9132A9A2-FF8B-4C79-81B7-56581F39C8AF}"/>
    <hyperlink ref="C4" location="'1'!B25" display="'1'!B25" xr:uid="{29B1B6E3-8964-4697-ACE8-A0E1EE221A5B}"/>
    <hyperlink ref="D4" location="'1'!B41" display="'1'!B41" xr:uid="{1A48AB61-39DD-462C-94BA-9B8E9DFA0112}"/>
    <hyperlink ref="E4" location="'1'!B57" display="'1'!B57" xr:uid="{85A0FE61-599D-4FAF-8F54-6181DF48C8DF}"/>
    <hyperlink ref="F4" location="'1'!B73" display="'1'!B73" xr:uid="{EEE30986-4184-446E-84EA-E16E25B4CA5F}"/>
    <hyperlink ref="J18" location="'Tasks, Summary &amp; Declaration'!B23" display="Back to Tasks" xr:uid="{B5AAD731-5051-4AFF-B937-15793415FC4C}"/>
    <hyperlink ref="J34" location="'Tasks, Summary &amp; Declaration'!B37" display="Back to Tasks" xr:uid="{A2EA0E60-DA0F-4E38-A1DC-71871E7E6D81}"/>
    <hyperlink ref="J50" location="'Tasks, Summary &amp; Declaration'!B51" display="Back to Tasks" xr:uid="{672CDA2C-7EC8-4939-BC61-1E472E4668D9}"/>
    <hyperlink ref="J66" location="'Tasks, Summary &amp; Declaration'!B65" display="Back to Tasks" xr:uid="{D3F539B7-B1C1-4D1C-AE02-9789FDB8FE23}"/>
    <hyperlink ref="J82" location="'Tasks, Summary &amp; Declaration'!B79" display="Back to Tasks" xr:uid="{51236C56-E6E5-4EAE-A8E4-53A54FABD42B}"/>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D93A8-0A8B-4423-80A9-786D86DEF493}">
  <sheetPr>
    <pageSetUpPr fitToPage="1"/>
  </sheetPr>
  <dimension ref="A1:L100"/>
  <sheetViews>
    <sheetView showGridLines="0" showZeros="0" showRuler="0" topLeftCell="A2" zoomScale="110" zoomScaleNormal="110" workbookViewId="0">
      <selection activeCell="B42" sqref="B42"/>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Declaration'!$B$7+(7*4)</f>
        <v>28</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28</v>
      </c>
      <c r="C8" s="150">
        <f>$G$1+1</f>
        <v>29</v>
      </c>
      <c r="D8" s="150">
        <f>$G$1+2</f>
        <v>30</v>
      </c>
      <c r="E8" s="150">
        <f>$G$1+3</f>
        <v>31</v>
      </c>
      <c r="F8" s="150">
        <f>$G$1+4</f>
        <v>32</v>
      </c>
      <c r="G8" s="151">
        <f>G1+5</f>
        <v>33</v>
      </c>
      <c r="H8" s="151">
        <f>G1+6</f>
        <v>34</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Ireland'!$B$1:$L$10,'5'!B8),"HOLIDAY",IF(B19&gt;'Tasks, Summary &amp; Declaration'!$C$9, 'Tasks, Summary &amp; Declaration'!$C$9, '5'!B19))</f>
        <v>0</v>
      </c>
      <c r="C20" s="171">
        <f>IF(COUNTIF('Holidays Ireland'!$B$1:$L$10,'5'!C8),"HOLIDAY",IF(C19&gt;'Tasks, Summary &amp; Declaration'!$C$9, 'Tasks, Summary &amp; Declaration'!$C$9, '5'!C19))</f>
        <v>0</v>
      </c>
      <c r="D20" s="171">
        <f>IF(COUNTIF('Holidays Ireland'!$B$1:$L$10,'5'!D8),"HOLIDAY",IF(D19&gt;'Tasks, Summary &amp; Declaration'!$C$9, 'Tasks, Summary &amp; Declaration'!$C$9, '5'!D19))</f>
        <v>0</v>
      </c>
      <c r="E20" s="171">
        <f>IF(COUNTIF('Holidays Ireland'!$B$1:$L$10,'5'!E8),"HOLIDAY",IF(E19&gt;'Tasks, Summary &amp; Declaration'!$C$9, 'Tasks, Summary &amp; Declaration'!$C$9, '5'!E19))</f>
        <v>0</v>
      </c>
      <c r="F20" s="171">
        <f>IF(COUNTIF('Holidays Ireland'!$B$1:$L$10,'5'!F8),"HOLIDAY",IF(F19&gt;'Tasks, Summary &amp; Declaration'!$C$9, 'Tasks, Summary &amp; Declaration'!$C$9, '5'!F19))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28</v>
      </c>
      <c r="C24" s="176">
        <f t="shared" ref="C24:H24" si="2">C8</f>
        <v>29</v>
      </c>
      <c r="D24" s="176">
        <f t="shared" si="2"/>
        <v>30</v>
      </c>
      <c r="E24" s="176">
        <f t="shared" si="2"/>
        <v>31</v>
      </c>
      <c r="F24" s="176">
        <f t="shared" si="2"/>
        <v>32</v>
      </c>
      <c r="G24" s="177">
        <f t="shared" si="2"/>
        <v>33</v>
      </c>
      <c r="H24" s="177">
        <f t="shared" si="2"/>
        <v>34</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Ireland'!$B$1:$L$10,'5'!B24),"HOLIDAY",IF(B35&gt;'Tasks, Summary &amp; Declaration'!$C$9, 'Tasks, Summary &amp; Declaration'!$C$9, '5'!B35))</f>
        <v>0</v>
      </c>
      <c r="C36" s="171">
        <f>IF(COUNTIF('Holidays Ireland'!$B$1:$L$10,'5'!C24),"HOLIDAY",IF(C35&gt;'Tasks, Summary &amp; Declaration'!$C$9, 'Tasks, Summary &amp; Declaration'!$C$9, '5'!C35))</f>
        <v>0</v>
      </c>
      <c r="D36" s="171">
        <f>IF(COUNTIF('Holidays Ireland'!$B$1:$L$10,'5'!D24),"HOLIDAY",IF(D35&gt;'Tasks, Summary &amp; Declaration'!$C$9, 'Tasks, Summary &amp; Declaration'!$C$9, '5'!D35))</f>
        <v>0</v>
      </c>
      <c r="E36" s="171">
        <f>IF(COUNTIF('Holidays Ireland'!$B$1:$L$10,'5'!E24),"HOLIDAY",IF(E35&gt;'Tasks, Summary &amp; Declaration'!$C$9, 'Tasks, Summary &amp; Declaration'!$C$9, '5'!E35))</f>
        <v>0</v>
      </c>
      <c r="F36" s="171">
        <f>IF(COUNTIF('Holidays Ireland'!$B$1:$L$10,'5'!F24),"HOLIDAY",IF(F35&gt;'Tasks, Summary &amp; Declaration'!$C$9, 'Tasks, Summary &amp; Declaration'!$C$9, '5'!F35))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28</v>
      </c>
      <c r="C40" s="176">
        <f t="shared" ref="C40:H40" si="5">C8</f>
        <v>29</v>
      </c>
      <c r="D40" s="176">
        <f t="shared" si="5"/>
        <v>30</v>
      </c>
      <c r="E40" s="176">
        <f t="shared" si="5"/>
        <v>31</v>
      </c>
      <c r="F40" s="176">
        <f t="shared" si="5"/>
        <v>32</v>
      </c>
      <c r="G40" s="177">
        <f t="shared" si="5"/>
        <v>33</v>
      </c>
      <c r="H40" s="177">
        <f t="shared" si="5"/>
        <v>34</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Ireland'!$B$1:$L$10,'5'!B40),"HOLIDAY",IF(B51&gt;'Tasks, Summary &amp; Declaration'!$C$9, 'Tasks, Summary &amp; Declaration'!$C$9, '5'!B51))</f>
        <v>0</v>
      </c>
      <c r="C52" s="171">
        <f>IF(COUNTIF('Holidays Ireland'!$B$1:$L$10,'5'!C40),"HOLIDAY",IF(C51&gt;'Tasks, Summary &amp; Declaration'!$C$9, 'Tasks, Summary &amp; Declaration'!$C$9, '5'!C51))</f>
        <v>0</v>
      </c>
      <c r="D52" s="171">
        <f>IF(COUNTIF('Holidays Ireland'!$B$1:$L$10,'5'!D40),"HOLIDAY",IF(D51&gt;'Tasks, Summary &amp; Declaration'!$C$9, 'Tasks, Summary &amp; Declaration'!$C$9, '5'!D51))</f>
        <v>0</v>
      </c>
      <c r="E52" s="171">
        <f>IF(COUNTIF('Holidays Ireland'!$B$1:$L$10,'5'!E40),"HOLIDAY",IF(E51&gt;'Tasks, Summary &amp; Declaration'!$C$9, 'Tasks, Summary &amp; Declaration'!$C$9, '5'!E51))</f>
        <v>0</v>
      </c>
      <c r="F52" s="171">
        <f>IF(COUNTIF('Holidays Ireland'!$B$1:$L$10,'5'!F40),"HOLIDAY",IF(F51&gt;'Tasks, Summary &amp; Declaration'!$C$9, 'Tasks, Summary &amp; Declaration'!$C$9, '5'!F51))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28</v>
      </c>
      <c r="C56" s="176">
        <f t="shared" ref="C56:F56" si="8">C8</f>
        <v>29</v>
      </c>
      <c r="D56" s="176">
        <f t="shared" si="8"/>
        <v>30</v>
      </c>
      <c r="E56" s="176">
        <f t="shared" si="8"/>
        <v>31</v>
      </c>
      <c r="F56" s="176">
        <f t="shared" si="8"/>
        <v>32</v>
      </c>
      <c r="G56" s="177">
        <f t="shared" ref="G56:H56" si="9">G24</f>
        <v>33</v>
      </c>
      <c r="H56" s="177">
        <f t="shared" si="9"/>
        <v>34</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Ireland'!$B$1:$L$10,'5'!B56),"HOLIDAY",IF(B67&gt;'Tasks, Summary &amp; Declaration'!$C$9, 'Tasks, Summary &amp; Declaration'!$C$9, '5'!B67))</f>
        <v>0</v>
      </c>
      <c r="C68" s="171">
        <f>IF(COUNTIF('Holidays Ireland'!$B$1:$L$10,'5'!C56),"HOLIDAY",IF(C67&gt;'Tasks, Summary &amp; Declaration'!$C$9, 'Tasks, Summary &amp; Declaration'!$C$9, '5'!C67))</f>
        <v>0</v>
      </c>
      <c r="D68" s="171">
        <f>IF(COUNTIF('Holidays Ireland'!$B$1:$L$10,'5'!D56),"HOLIDAY",IF(D67&gt;'Tasks, Summary &amp; Declaration'!$C$9, 'Tasks, Summary &amp; Declaration'!$C$9, '5'!D67))</f>
        <v>0</v>
      </c>
      <c r="E68" s="171">
        <f>IF(COUNTIF('Holidays Ireland'!$B$1:$L$10,'5'!E56),"HOLIDAY",IF(E67&gt;'Tasks, Summary &amp; Declaration'!$C$9, 'Tasks, Summary &amp; Declaration'!$C$9, '5'!E67))</f>
        <v>0</v>
      </c>
      <c r="F68" s="171">
        <f>IF(COUNTIF('Holidays Ireland'!$B$1:$L$10,'5'!F56),"HOLIDAY",IF(F67&gt;'Tasks, Summary &amp; Declaration'!$C$9, 'Tasks, Summary &amp; Declaration'!$C$9, '5'!F67))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28</v>
      </c>
      <c r="C72" s="176">
        <f t="shared" ref="C72:F72" si="12">C8</f>
        <v>29</v>
      </c>
      <c r="D72" s="176">
        <f t="shared" si="12"/>
        <v>30</v>
      </c>
      <c r="E72" s="176">
        <f t="shared" si="12"/>
        <v>31</v>
      </c>
      <c r="F72" s="176">
        <f t="shared" si="12"/>
        <v>32</v>
      </c>
      <c r="G72" s="177">
        <f t="shared" ref="G72:H72" si="13">G40</f>
        <v>33</v>
      </c>
      <c r="H72" s="177">
        <f t="shared" si="13"/>
        <v>34</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Ireland'!$B$1:$L$10,'5'!B72),"HOLIDAY",IF(B83&gt;'Tasks, Summary &amp; Declaration'!$C$9, 'Tasks, Summary &amp; Declaration'!$C$9, '5'!B83))</f>
        <v>0</v>
      </c>
      <c r="C84" s="171">
        <f>IF(COUNTIF('Holidays Ireland'!$B$1:$L$10,'5'!C72),"HOLIDAY",IF(C83&gt;'Tasks, Summary &amp; Declaration'!$C$9, 'Tasks, Summary &amp; Declaration'!$C$9, '5'!C83))</f>
        <v>0</v>
      </c>
      <c r="D84" s="171">
        <f>IF(COUNTIF('Holidays Ireland'!$B$1:$L$10,'5'!D72),"HOLIDAY",IF(D83&gt;'Tasks, Summary &amp; Declaration'!$C$9, 'Tasks, Summary &amp; Declaration'!$C$9, '5'!D83))</f>
        <v>0</v>
      </c>
      <c r="E84" s="171">
        <f>IF(COUNTIF('Holidays Ireland'!$B$1:$L$10,'5'!E72),"HOLIDAY",IF(E83&gt;'Tasks, Summary &amp; Declaration'!$C$9, 'Tasks, Summary &amp; Declaration'!$C$9, '5'!E83))</f>
        <v>0</v>
      </c>
      <c r="F84" s="171">
        <f>IF(COUNTIF('Holidays Ireland'!$B$1:$L$10,'5'!F72),"HOLIDAY",IF(F83&gt;'Tasks, Summary &amp; Declaration'!$C$9, 'Tasks, Summary &amp; Declaration'!$C$9, '5'!F83))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jy18fYCxxjcTYebSmSMomPv4ZG40y+JtT8T71R0dXYKfwnU9ILpNa9tW9NOf8/jx5q67cmN8oFbt/BQ5dItPCw==" saltValue="+neBBcZK/pvaeqDh5u5Maw=="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244" priority="3">
      <formula>LEN(TRIM(B4))&gt;0</formula>
    </cfRule>
  </conditionalFormatting>
  <conditionalFormatting sqref="C4">
    <cfRule type="notContainsBlanks" dxfId="243" priority="2">
      <formula>LEN(TRIM(C4))&gt;0</formula>
    </cfRule>
  </conditionalFormatting>
  <conditionalFormatting sqref="D4">
    <cfRule type="notContainsBlanks" dxfId="242" priority="7">
      <formula>LEN(TRIM(D4))&gt;0</formula>
    </cfRule>
  </conditionalFormatting>
  <conditionalFormatting sqref="E4">
    <cfRule type="notContainsBlanks" dxfId="241" priority="6">
      <formula>LEN(TRIM(E4))&gt;0</formula>
    </cfRule>
  </conditionalFormatting>
  <conditionalFormatting sqref="F4">
    <cfRule type="notContainsBlanks" dxfId="240" priority="1">
      <formula>LEN(TRIM(F4))&gt;0</formula>
    </cfRule>
  </conditionalFormatting>
  <hyperlinks>
    <hyperlink ref="B4" location="'1'!B9" display="'1'!B9" xr:uid="{1773F59A-5A2D-4048-A45A-4788640BABD9}"/>
    <hyperlink ref="C4" location="'1'!B25" display="'1'!B25" xr:uid="{52019E44-F286-47D9-B793-CC7E1C287F77}"/>
    <hyperlink ref="D4" location="'1'!B41" display="'1'!B41" xr:uid="{04C3B98E-1EEA-4E55-9B3E-37F68E02CDB2}"/>
    <hyperlink ref="E4" location="'1'!B57" display="'1'!B57" xr:uid="{39769422-FC5D-4B4A-85B4-D1227970888A}"/>
    <hyperlink ref="F4" location="'1'!B73" display="'1'!B73" xr:uid="{3B756220-DF0F-439B-BF53-B1C01769F8EE}"/>
    <hyperlink ref="J18" location="'Tasks, Summary &amp; Declaration'!B23" display="Back to Tasks" xr:uid="{0DF29E4E-6094-483D-A097-57F5B33B0ED1}"/>
    <hyperlink ref="J34" location="'Tasks, Summary &amp; Declaration'!B37" display="Back to Tasks" xr:uid="{92FA92F0-CB4D-4BF6-A1D5-1B2D44EC625B}"/>
    <hyperlink ref="J50" location="'Tasks, Summary &amp; Declaration'!B51" display="Back to Tasks" xr:uid="{B8FB3858-A09F-4AED-8F4E-DB9FFAA2EDF2}"/>
    <hyperlink ref="J66" location="'Tasks, Summary &amp; Declaration'!B65" display="Back to Tasks" xr:uid="{07322ACC-5DB0-4D32-B4DA-3477CFDE024A}"/>
    <hyperlink ref="J82" location="'Tasks, Summary &amp; Declaration'!B79" display="Back to Tasks" xr:uid="{E70E11E8-8738-491F-B41E-87996AD8EF1F}"/>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BA4E5-184A-452B-BD1C-20F3958B4912}">
  <sheetPr>
    <pageSetUpPr fitToPage="1"/>
  </sheetPr>
  <dimension ref="A1:L100"/>
  <sheetViews>
    <sheetView showGridLines="0" showZeros="0" showRuler="0" topLeftCell="A2" zoomScale="110" zoomScaleNormal="110" workbookViewId="0">
      <selection activeCell="B41" sqref="B41"/>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Declaration'!$B$7+(7*5)</f>
        <v>35</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35</v>
      </c>
      <c r="C8" s="150">
        <f>$G$1+1</f>
        <v>36</v>
      </c>
      <c r="D8" s="150">
        <f>$G$1+2</f>
        <v>37</v>
      </c>
      <c r="E8" s="150">
        <f>$G$1+3</f>
        <v>38</v>
      </c>
      <c r="F8" s="150">
        <f>$G$1+4</f>
        <v>39</v>
      </c>
      <c r="G8" s="151">
        <f>G1+5</f>
        <v>40</v>
      </c>
      <c r="H8" s="151">
        <f>G1+6</f>
        <v>41</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Ireland'!$B$1:$L$10,'6'!B8),"HOLIDAY",IF(B19&gt;'Tasks, Summary &amp; Declaration'!$C$9, 'Tasks, Summary &amp; Declaration'!$C$9, '6'!B19))</f>
        <v>0</v>
      </c>
      <c r="C20" s="171">
        <f>IF(COUNTIF('Holidays Ireland'!$B$1:$L$10,'6'!C8),"HOLIDAY",IF(C19&gt;'Tasks, Summary &amp; Declaration'!$C$9, 'Tasks, Summary &amp; Declaration'!$C$9, '6'!C19))</f>
        <v>0</v>
      </c>
      <c r="D20" s="171">
        <f>IF(COUNTIF('Holidays Ireland'!$B$1:$L$10,'6'!D8),"HOLIDAY",IF(D19&gt;'Tasks, Summary &amp; Declaration'!$C$9, 'Tasks, Summary &amp; Declaration'!$C$9, '6'!D19))</f>
        <v>0</v>
      </c>
      <c r="E20" s="171">
        <f>IF(COUNTIF('Holidays Ireland'!$B$1:$L$10,'6'!E8),"HOLIDAY",IF(E19&gt;'Tasks, Summary &amp; Declaration'!$C$9, 'Tasks, Summary &amp; Declaration'!$C$9, '6'!E19))</f>
        <v>0</v>
      </c>
      <c r="F20" s="171">
        <f>IF(COUNTIF('Holidays Ireland'!$B$1:$L$10,'6'!F8),"HOLIDAY",IF(F19&gt;'Tasks, Summary &amp; Declaration'!$C$9, 'Tasks, Summary &amp; Declaration'!$C$9, '6'!F19))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35</v>
      </c>
      <c r="C24" s="176">
        <f t="shared" ref="C24:H24" si="2">C8</f>
        <v>36</v>
      </c>
      <c r="D24" s="176">
        <f t="shared" si="2"/>
        <v>37</v>
      </c>
      <c r="E24" s="176">
        <f t="shared" si="2"/>
        <v>38</v>
      </c>
      <c r="F24" s="176">
        <f t="shared" si="2"/>
        <v>39</v>
      </c>
      <c r="G24" s="177">
        <f t="shared" si="2"/>
        <v>40</v>
      </c>
      <c r="H24" s="177">
        <f t="shared" si="2"/>
        <v>41</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Ireland'!$B$1:$L$10,'6'!B24),"HOLIDAY",IF(B35&gt;'Tasks, Summary &amp; Declaration'!$C$9, 'Tasks, Summary &amp; Declaration'!$C$9, '6'!B35))</f>
        <v>0</v>
      </c>
      <c r="C36" s="171">
        <f>IF(COUNTIF('Holidays Ireland'!$B$1:$L$10,'6'!C24),"HOLIDAY",IF(C35&gt;'Tasks, Summary &amp; Declaration'!$C$9, 'Tasks, Summary &amp; Declaration'!$C$9, '6'!C35))</f>
        <v>0</v>
      </c>
      <c r="D36" s="171">
        <f>IF(COUNTIF('Holidays Ireland'!$B$1:$L$10,'6'!D24),"HOLIDAY",IF(D35&gt;'Tasks, Summary &amp; Declaration'!$C$9, 'Tasks, Summary &amp; Declaration'!$C$9, '6'!D35))</f>
        <v>0</v>
      </c>
      <c r="E36" s="171">
        <f>IF(COUNTIF('Holidays Ireland'!$B$1:$L$10,'6'!E24),"HOLIDAY",IF(E35&gt;'Tasks, Summary &amp; Declaration'!$C$9, 'Tasks, Summary &amp; Declaration'!$C$9, '6'!E35))</f>
        <v>0</v>
      </c>
      <c r="F36" s="171">
        <f>IF(COUNTIF('Holidays Ireland'!$B$1:$L$10,'6'!F24),"HOLIDAY",IF(F35&gt;'Tasks, Summary &amp; Declaration'!$C$9, 'Tasks, Summary &amp; Declaration'!$C$9, '6'!F35))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35</v>
      </c>
      <c r="C40" s="176">
        <f t="shared" ref="C40:H40" si="5">C8</f>
        <v>36</v>
      </c>
      <c r="D40" s="176">
        <f t="shared" si="5"/>
        <v>37</v>
      </c>
      <c r="E40" s="176">
        <f t="shared" si="5"/>
        <v>38</v>
      </c>
      <c r="F40" s="176">
        <f t="shared" si="5"/>
        <v>39</v>
      </c>
      <c r="G40" s="177">
        <f t="shared" si="5"/>
        <v>40</v>
      </c>
      <c r="H40" s="177">
        <f t="shared" si="5"/>
        <v>41</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Ireland'!$B$1:$L$10,'6'!B40),"HOLIDAY",IF(B51&gt;'Tasks, Summary &amp; Declaration'!$C$9, 'Tasks, Summary &amp; Declaration'!$C$9, '6'!B51))</f>
        <v>0</v>
      </c>
      <c r="C52" s="171">
        <f>IF(COUNTIF('Holidays Ireland'!$B$1:$L$10,'6'!C40),"HOLIDAY",IF(C51&gt;'Tasks, Summary &amp; Declaration'!$C$9, 'Tasks, Summary &amp; Declaration'!$C$9, '6'!C51))</f>
        <v>0</v>
      </c>
      <c r="D52" s="171">
        <f>IF(COUNTIF('Holidays Ireland'!$B$1:$L$10,'6'!D40),"HOLIDAY",IF(D51&gt;'Tasks, Summary &amp; Declaration'!$C$9, 'Tasks, Summary &amp; Declaration'!$C$9, '6'!D51))</f>
        <v>0</v>
      </c>
      <c r="E52" s="171">
        <f>IF(COUNTIF('Holidays Ireland'!$B$1:$L$10,'6'!E40),"HOLIDAY",IF(E51&gt;'Tasks, Summary &amp; Declaration'!$C$9, 'Tasks, Summary &amp; Declaration'!$C$9, '6'!E51))</f>
        <v>0</v>
      </c>
      <c r="F52" s="171">
        <f>IF(COUNTIF('Holidays Ireland'!$B$1:$L$10,'6'!F40),"HOLIDAY",IF(F51&gt;'Tasks, Summary &amp; Declaration'!$C$9, 'Tasks, Summary &amp; Declaration'!$C$9, '6'!F51))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35</v>
      </c>
      <c r="C56" s="176">
        <f t="shared" ref="C56:F56" si="8">C8</f>
        <v>36</v>
      </c>
      <c r="D56" s="176">
        <f t="shared" si="8"/>
        <v>37</v>
      </c>
      <c r="E56" s="176">
        <f t="shared" si="8"/>
        <v>38</v>
      </c>
      <c r="F56" s="176">
        <f t="shared" si="8"/>
        <v>39</v>
      </c>
      <c r="G56" s="177">
        <f t="shared" ref="G56:H56" si="9">G24</f>
        <v>40</v>
      </c>
      <c r="H56" s="177">
        <f t="shared" si="9"/>
        <v>41</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Ireland'!$B$1:$L$10,'6'!B56),"HOLIDAY",IF(B67&gt;'Tasks, Summary &amp; Declaration'!$C$9, 'Tasks, Summary &amp; Declaration'!$C$9, '6'!B67))</f>
        <v>0</v>
      </c>
      <c r="C68" s="171">
        <f>IF(COUNTIF('Holidays Ireland'!$B$1:$L$10,'6'!C56),"HOLIDAY",IF(C67&gt;'Tasks, Summary &amp; Declaration'!$C$9, 'Tasks, Summary &amp; Declaration'!$C$9, '6'!C67))</f>
        <v>0</v>
      </c>
      <c r="D68" s="171">
        <f>IF(COUNTIF('Holidays Ireland'!$B$1:$L$10,'6'!D56),"HOLIDAY",IF(D67&gt;'Tasks, Summary &amp; Declaration'!$C$9, 'Tasks, Summary &amp; Declaration'!$C$9, '6'!D67))</f>
        <v>0</v>
      </c>
      <c r="E68" s="171">
        <f>IF(COUNTIF('Holidays Ireland'!$B$1:$L$10,'6'!E56),"HOLIDAY",IF(E67&gt;'Tasks, Summary &amp; Declaration'!$C$9, 'Tasks, Summary &amp; Declaration'!$C$9, '6'!E67))</f>
        <v>0</v>
      </c>
      <c r="F68" s="171">
        <f>IF(COUNTIF('Holidays Ireland'!$B$1:$L$10,'6'!F56),"HOLIDAY",IF(F67&gt;'Tasks, Summary &amp; Declaration'!$C$9, 'Tasks, Summary &amp; Declaration'!$C$9, '6'!F67))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35</v>
      </c>
      <c r="C72" s="176">
        <f t="shared" ref="C72:F72" si="12">C8</f>
        <v>36</v>
      </c>
      <c r="D72" s="176">
        <f t="shared" si="12"/>
        <v>37</v>
      </c>
      <c r="E72" s="176">
        <f t="shared" si="12"/>
        <v>38</v>
      </c>
      <c r="F72" s="176">
        <f t="shared" si="12"/>
        <v>39</v>
      </c>
      <c r="G72" s="177">
        <f t="shared" ref="G72:H72" si="13">G40</f>
        <v>40</v>
      </c>
      <c r="H72" s="177">
        <f t="shared" si="13"/>
        <v>41</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Ireland'!$B$1:$L$10,'6'!B72),"HOLIDAY",IF(B83&gt;'Tasks, Summary &amp; Declaration'!$C$9, 'Tasks, Summary &amp; Declaration'!$C$9, '6'!B83))</f>
        <v>0</v>
      </c>
      <c r="C84" s="171">
        <f>IF(COUNTIF('Holidays Ireland'!$B$1:$L$10,'6'!C72),"HOLIDAY",IF(C83&gt;'Tasks, Summary &amp; Declaration'!$C$9, 'Tasks, Summary &amp; Declaration'!$C$9, '6'!C83))</f>
        <v>0</v>
      </c>
      <c r="D84" s="171">
        <f>IF(COUNTIF('Holidays Ireland'!$B$1:$L$10,'6'!D72),"HOLIDAY",IF(D83&gt;'Tasks, Summary &amp; Declaration'!$C$9, 'Tasks, Summary &amp; Declaration'!$C$9, '6'!D83))</f>
        <v>0</v>
      </c>
      <c r="E84" s="171">
        <f>IF(COUNTIF('Holidays Ireland'!$B$1:$L$10,'6'!E72),"HOLIDAY",IF(E83&gt;'Tasks, Summary &amp; Declaration'!$C$9, 'Tasks, Summary &amp; Declaration'!$C$9, '6'!E83))</f>
        <v>0</v>
      </c>
      <c r="F84" s="171">
        <f>IF(COUNTIF('Holidays Ireland'!$B$1:$L$10,'6'!F72),"HOLIDAY",IF(F83&gt;'Tasks, Summary &amp; Declaration'!$C$9, 'Tasks, Summary &amp; Declaration'!$C$9, '6'!F83))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0vLAEciVJi/wABF8m21Oc9TzigP/vkHBSl/DuQWFc60rE/dHkrTdynO0BfYeuuPrH54a91+kTo/kAV1yaREVaA==" saltValue="qkU5slxFYp0SmBLGyxjxVg=="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239" priority="3">
      <formula>LEN(TRIM(B4))&gt;0</formula>
    </cfRule>
  </conditionalFormatting>
  <conditionalFormatting sqref="C4">
    <cfRule type="notContainsBlanks" dxfId="238" priority="2">
      <formula>LEN(TRIM(C4))&gt;0</formula>
    </cfRule>
  </conditionalFormatting>
  <conditionalFormatting sqref="D4">
    <cfRule type="notContainsBlanks" dxfId="237" priority="7">
      <formula>LEN(TRIM(D4))&gt;0</formula>
    </cfRule>
  </conditionalFormatting>
  <conditionalFormatting sqref="E4">
    <cfRule type="notContainsBlanks" dxfId="236" priority="6">
      <formula>LEN(TRIM(E4))&gt;0</formula>
    </cfRule>
  </conditionalFormatting>
  <conditionalFormatting sqref="F4">
    <cfRule type="notContainsBlanks" dxfId="235" priority="1">
      <formula>LEN(TRIM(F4))&gt;0</formula>
    </cfRule>
  </conditionalFormatting>
  <hyperlinks>
    <hyperlink ref="B4" location="'1'!B9" display="'1'!B9" xr:uid="{44B2CE00-C625-4571-8A06-FF3D6A010358}"/>
    <hyperlink ref="C4" location="'1'!B25" display="'1'!B25" xr:uid="{1F528526-2880-48AF-927D-3CE702CBA19E}"/>
    <hyperlink ref="D4" location="'1'!B41" display="'1'!B41" xr:uid="{A0D117CD-8673-4BC4-9807-03C810B9993E}"/>
    <hyperlink ref="E4" location="'1'!B57" display="'1'!B57" xr:uid="{0602D874-444E-416A-BD75-D8E923DC1EFC}"/>
    <hyperlink ref="F4" location="'1'!B73" display="'1'!B73" xr:uid="{0A44EBEE-60CD-4490-AE4B-1B92CC99556D}"/>
    <hyperlink ref="J18" location="'Tasks, Summary &amp; Declaration'!B23" display="Back to Tasks" xr:uid="{5B67CBFE-DC0E-44A8-8F8F-80EE4ABE3320}"/>
    <hyperlink ref="J34" location="'Tasks, Summary &amp; Declaration'!B37" display="Back to Tasks" xr:uid="{C2E14AC2-CEF3-49C4-A770-675DE0C5E1C9}"/>
    <hyperlink ref="J50" location="'Tasks, Summary &amp; Declaration'!B51" display="Back to Tasks" xr:uid="{0947DD57-6542-495D-929E-6BB564DC2289}"/>
    <hyperlink ref="J66" location="'Tasks, Summary &amp; Declaration'!B65" display="Back to Tasks" xr:uid="{B907DD67-4792-4E89-98A1-4B27E90616E0}"/>
    <hyperlink ref="J82" location="'Tasks, Summary &amp; Declaration'!B79" display="Back to Tasks" xr:uid="{AF328C6A-FF7F-4C3B-984A-92EB61BD80D7}"/>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83613-E848-4113-82D8-E73A4130776F}">
  <sheetPr>
    <pageSetUpPr fitToPage="1"/>
  </sheetPr>
  <dimension ref="A1:L100"/>
  <sheetViews>
    <sheetView showGridLines="0" showZeros="0" showRuler="0" topLeftCell="A2" zoomScale="110" zoomScaleNormal="110" workbookViewId="0">
      <selection activeCell="B13" sqref="B13"/>
    </sheetView>
  </sheetViews>
  <sheetFormatPr defaultColWidth="8.7265625" defaultRowHeight="14.5" x14ac:dyDescent="0.35"/>
  <cols>
    <col min="1" max="1" width="57" customWidth="1"/>
    <col min="2" max="6" width="9.7265625" style="2" customWidth="1"/>
    <col min="7" max="8" width="5.26953125" style="2" customWidth="1"/>
    <col min="9" max="9" width="11.54296875" style="2" customWidth="1"/>
    <col min="10" max="10" width="11.81640625" style="132" bestFit="1" customWidth="1"/>
    <col min="11" max="16384" width="8.7265625" style="2"/>
  </cols>
  <sheetData>
    <row r="1" spans="1:10" s="251" customFormat="1" ht="26" x14ac:dyDescent="0.6">
      <c r="A1" s="250">
        <f>'Tasks, Summary &amp; Declaration'!$B$2</f>
        <v>0</v>
      </c>
      <c r="B1" s="429">
        <f>'Tasks, Summary &amp; Declaration'!$B$3</f>
        <v>0</v>
      </c>
      <c r="C1" s="430"/>
      <c r="D1" s="431"/>
      <c r="E1" s="432" t="s">
        <v>131</v>
      </c>
      <c r="F1" s="433"/>
      <c r="G1" s="434">
        <f>'Tasks, Summary &amp; Declaration'!$B$7+(7*6)</f>
        <v>42</v>
      </c>
      <c r="H1" s="434"/>
      <c r="I1" s="435"/>
      <c r="J1" s="125"/>
    </row>
    <row r="2" spans="1:10" s="126" customFormat="1" ht="15.5" x14ac:dyDescent="0.35">
      <c r="A2" s="127"/>
      <c r="B2" s="421">
        <f>'Tasks, Summary &amp; Declaration'!$B$4</f>
        <v>0</v>
      </c>
      <c r="C2" s="422"/>
      <c r="D2" s="423"/>
      <c r="E2" s="127"/>
      <c r="F2" s="128" t="s">
        <v>132</v>
      </c>
      <c r="G2" s="424">
        <f>'Tasks, Summary &amp; Declaration'!B5</f>
        <v>0</v>
      </c>
      <c r="H2" s="424"/>
      <c r="I2" s="424"/>
      <c r="J2" s="125"/>
    </row>
    <row r="3" spans="1:10" s="7" customFormat="1" ht="15" thickBot="1" x14ac:dyDescent="0.4">
      <c r="A3" s="129"/>
      <c r="B3" s="130"/>
      <c r="C3" s="130"/>
      <c r="D3" s="130"/>
      <c r="E3" s="130"/>
      <c r="F3" s="130"/>
      <c r="G3" s="130"/>
      <c r="H3" s="130"/>
      <c r="I3" s="131"/>
      <c r="J3" s="132"/>
    </row>
    <row r="4" spans="1:10" s="141" customFormat="1" ht="30.5" customHeight="1" x14ac:dyDescent="0.35">
      <c r="A4" s="280" t="s">
        <v>133</v>
      </c>
      <c r="B4" s="133">
        <f>A6</f>
        <v>0</v>
      </c>
      <c r="C4" s="134">
        <f>A22</f>
        <v>0</v>
      </c>
      <c r="D4" s="135">
        <f>A38</f>
        <v>0</v>
      </c>
      <c r="E4" s="136">
        <f>A54</f>
        <v>0</v>
      </c>
      <c r="F4" s="137">
        <f>A70</f>
        <v>0</v>
      </c>
      <c r="G4" s="138"/>
      <c r="H4" s="138"/>
      <c r="I4" s="139"/>
      <c r="J4" s="140"/>
    </row>
    <row r="5" spans="1:10" s="7" customFormat="1" ht="15" thickBot="1" x14ac:dyDescent="0.4">
      <c r="A5" s="142"/>
      <c r="B5" s="143"/>
      <c r="C5" s="143"/>
      <c r="D5" s="143"/>
      <c r="E5" s="144"/>
      <c r="F5" s="144"/>
      <c r="G5" s="144"/>
      <c r="H5" s="144"/>
      <c r="I5" s="101"/>
      <c r="J5" s="132"/>
    </row>
    <row r="6" spans="1:10" s="7" customFormat="1" x14ac:dyDescent="0.35">
      <c r="A6" s="411">
        <f>'Tasks, Summary &amp; Declaration'!$B$13</f>
        <v>0</v>
      </c>
      <c r="B6" s="413">
        <f>'Tasks, Summary &amp; Declaration'!$B$12</f>
        <v>0</v>
      </c>
      <c r="C6" s="414"/>
      <c r="D6" s="414"/>
      <c r="E6" s="414"/>
      <c r="F6" s="414"/>
      <c r="G6" s="414"/>
      <c r="H6" s="415"/>
      <c r="I6" s="145"/>
      <c r="J6" s="132"/>
    </row>
    <row r="7" spans="1:10" s="7" customFormat="1" x14ac:dyDescent="0.35">
      <c r="A7" s="412"/>
      <c r="B7" s="146" t="s">
        <v>39</v>
      </c>
      <c r="C7" s="146" t="s">
        <v>40</v>
      </c>
      <c r="D7" s="146" t="s">
        <v>41</v>
      </c>
      <c r="E7" s="146" t="s">
        <v>42</v>
      </c>
      <c r="F7" s="146" t="s">
        <v>43</v>
      </c>
      <c r="G7" s="147" t="s">
        <v>134</v>
      </c>
      <c r="H7" s="147" t="s">
        <v>135</v>
      </c>
      <c r="I7" s="148" t="s">
        <v>136</v>
      </c>
      <c r="J7" s="132"/>
    </row>
    <row r="8" spans="1:10" s="7" customFormat="1" ht="16" thickBot="1" x14ac:dyDescent="0.4">
      <c r="A8" s="149" t="s">
        <v>137</v>
      </c>
      <c r="B8" s="150">
        <f>$G$1</f>
        <v>42</v>
      </c>
      <c r="C8" s="150">
        <f>$G$1+1</f>
        <v>43</v>
      </c>
      <c r="D8" s="150">
        <f>$G$1+2</f>
        <v>44</v>
      </c>
      <c r="E8" s="150">
        <f>$G$1+3</f>
        <v>45</v>
      </c>
      <c r="F8" s="150">
        <f>$G$1+4</f>
        <v>46</v>
      </c>
      <c r="G8" s="151">
        <f>G1+5</f>
        <v>47</v>
      </c>
      <c r="H8" s="151">
        <f>G1+6</f>
        <v>48</v>
      </c>
      <c r="I8" s="152"/>
      <c r="J8" s="125"/>
    </row>
    <row r="9" spans="1:10" s="7" customFormat="1" x14ac:dyDescent="0.35">
      <c r="A9" s="153">
        <f>'Tasks, Summary &amp; Declaration'!B14</f>
        <v>0</v>
      </c>
      <c r="B9" s="154"/>
      <c r="C9" s="155"/>
      <c r="D9" s="155"/>
      <c r="E9" s="155"/>
      <c r="F9" s="156"/>
      <c r="G9" s="157"/>
      <c r="H9" s="158"/>
      <c r="I9" s="159">
        <f>SUM(B9:H9)</f>
        <v>0</v>
      </c>
      <c r="J9" s="132"/>
    </row>
    <row r="10" spans="1:10" s="7" customFormat="1" x14ac:dyDescent="0.35">
      <c r="A10" s="153">
        <f>'Tasks, Summary &amp; Declaration'!B15</f>
        <v>0</v>
      </c>
      <c r="B10" s="160"/>
      <c r="C10" s="161"/>
      <c r="D10" s="161"/>
      <c r="E10" s="161"/>
      <c r="F10" s="162"/>
      <c r="G10" s="157"/>
      <c r="H10" s="158"/>
      <c r="I10" s="159">
        <f t="shared" ref="I10:I18" si="0">SUM(B10:H10)</f>
        <v>0</v>
      </c>
      <c r="J10" s="132"/>
    </row>
    <row r="11" spans="1:10" s="7" customFormat="1" x14ac:dyDescent="0.35">
      <c r="A11" s="153">
        <f>'Tasks, Summary &amp; Declaration'!B16</f>
        <v>0</v>
      </c>
      <c r="B11" s="160"/>
      <c r="C11" s="161"/>
      <c r="D11" s="161"/>
      <c r="E11" s="161"/>
      <c r="F11" s="162"/>
      <c r="G11" s="157"/>
      <c r="H11" s="158"/>
      <c r="I11" s="159">
        <f t="shared" si="0"/>
        <v>0</v>
      </c>
      <c r="J11" s="132"/>
    </row>
    <row r="12" spans="1:10" s="7" customFormat="1" x14ac:dyDescent="0.35">
      <c r="A12" s="153">
        <f>'Tasks, Summary &amp; Declaration'!B17</f>
        <v>0</v>
      </c>
      <c r="B12" s="160"/>
      <c r="C12" s="161"/>
      <c r="D12" s="161"/>
      <c r="E12" s="161"/>
      <c r="F12" s="162"/>
      <c r="G12" s="157"/>
      <c r="H12" s="158"/>
      <c r="I12" s="159">
        <f t="shared" si="0"/>
        <v>0</v>
      </c>
      <c r="J12" s="132"/>
    </row>
    <row r="13" spans="1:10" s="7" customFormat="1" x14ac:dyDescent="0.35">
      <c r="A13" s="153">
        <f>'Tasks, Summary &amp; Declaration'!B18</f>
        <v>0</v>
      </c>
      <c r="B13" s="160"/>
      <c r="C13" s="161"/>
      <c r="D13" s="161"/>
      <c r="E13" s="161"/>
      <c r="F13" s="162"/>
      <c r="G13" s="157"/>
      <c r="H13" s="158"/>
      <c r="I13" s="159">
        <f t="shared" si="0"/>
        <v>0</v>
      </c>
      <c r="J13" s="132"/>
    </row>
    <row r="14" spans="1:10" s="7" customFormat="1" x14ac:dyDescent="0.35">
      <c r="A14" s="153">
        <f>'Tasks, Summary &amp; Declaration'!B19</f>
        <v>0</v>
      </c>
      <c r="B14" s="160"/>
      <c r="C14" s="161"/>
      <c r="D14" s="161"/>
      <c r="E14" s="161"/>
      <c r="F14" s="162"/>
      <c r="G14" s="157"/>
      <c r="H14" s="158"/>
      <c r="I14" s="159">
        <f t="shared" si="0"/>
        <v>0</v>
      </c>
      <c r="J14" s="132"/>
    </row>
    <row r="15" spans="1:10" s="7" customFormat="1" x14ac:dyDescent="0.35">
      <c r="A15" s="153">
        <f>'Tasks, Summary &amp; Declaration'!B20</f>
        <v>0</v>
      </c>
      <c r="B15" s="160"/>
      <c r="C15" s="161"/>
      <c r="D15" s="161"/>
      <c r="E15" s="161"/>
      <c r="F15" s="162"/>
      <c r="G15" s="157"/>
      <c r="H15" s="158"/>
      <c r="I15" s="159">
        <f t="shared" si="0"/>
        <v>0</v>
      </c>
      <c r="J15" s="132"/>
    </row>
    <row r="16" spans="1:10" s="7" customFormat="1" x14ac:dyDescent="0.35">
      <c r="A16" s="153">
        <f>'Tasks, Summary &amp; Declaration'!B21</f>
        <v>0</v>
      </c>
      <c r="B16" s="160"/>
      <c r="C16" s="161"/>
      <c r="D16" s="161"/>
      <c r="E16" s="161"/>
      <c r="F16" s="162"/>
      <c r="G16" s="157"/>
      <c r="H16" s="158"/>
      <c r="I16" s="159">
        <f t="shared" si="0"/>
        <v>0</v>
      </c>
      <c r="J16" s="132"/>
    </row>
    <row r="17" spans="1:12" s="7" customFormat="1" x14ac:dyDescent="0.35">
      <c r="A17" s="153">
        <f>'Tasks, Summary &amp; Declaration'!B22</f>
        <v>0</v>
      </c>
      <c r="B17" s="160"/>
      <c r="C17" s="161"/>
      <c r="D17" s="161"/>
      <c r="E17" s="161"/>
      <c r="F17" s="162"/>
      <c r="G17" s="157"/>
      <c r="H17" s="158"/>
      <c r="I17" s="159">
        <f t="shared" si="0"/>
        <v>0</v>
      </c>
      <c r="J17" s="132"/>
    </row>
    <row r="18" spans="1:12" s="7" customFormat="1" ht="15" thickBot="1" x14ac:dyDescent="0.4">
      <c r="A18" s="153">
        <f>'Tasks, Summary &amp; Declaration'!B23</f>
        <v>0</v>
      </c>
      <c r="B18" s="163"/>
      <c r="C18" s="164"/>
      <c r="D18" s="164"/>
      <c r="E18" s="164"/>
      <c r="F18" s="165"/>
      <c r="G18" s="157"/>
      <c r="H18" s="158"/>
      <c r="I18" s="159">
        <f t="shared" si="0"/>
        <v>0</v>
      </c>
      <c r="J18" s="275" t="s">
        <v>139</v>
      </c>
    </row>
    <row r="19" spans="1:12" s="7" customFormat="1" x14ac:dyDescent="0.35">
      <c r="A19" s="166" t="s">
        <v>138</v>
      </c>
      <c r="B19" s="167">
        <f>SUM(B9:B18)</f>
        <v>0</v>
      </c>
      <c r="C19" s="167">
        <f t="shared" ref="C19:H19" si="1">SUM(C9:C18)</f>
        <v>0</v>
      </c>
      <c r="D19" s="167">
        <f t="shared" si="1"/>
        <v>0</v>
      </c>
      <c r="E19" s="167">
        <f t="shared" si="1"/>
        <v>0</v>
      </c>
      <c r="F19" s="167">
        <f t="shared" si="1"/>
        <v>0</v>
      </c>
      <c r="G19" s="168">
        <f t="shared" si="1"/>
        <v>0</v>
      </c>
      <c r="H19" s="168">
        <f t="shared" si="1"/>
        <v>0</v>
      </c>
      <c r="I19" s="169">
        <f>SUM(B19:H19)</f>
        <v>0</v>
      </c>
      <c r="J19"/>
    </row>
    <row r="20" spans="1:12" s="7" customFormat="1" ht="15" thickBot="1" x14ac:dyDescent="0.4">
      <c r="A20" s="170" t="s">
        <v>140</v>
      </c>
      <c r="B20" s="171">
        <f>IF(COUNTIF('Holidays Ireland'!$B$1:$L$10,'7'!B8),"HOLIDAY",IF(B19&gt;'Tasks, Summary &amp; Declaration'!$C$9, 'Tasks, Summary &amp; Declaration'!$C$9, '7'!B19))</f>
        <v>0</v>
      </c>
      <c r="C20" s="171">
        <f>IF(COUNTIF('Holidays Ireland'!$B$1:$L$10,'7'!C8),"HOLIDAY",IF(C19&gt;'Tasks, Summary &amp; Declaration'!$C$9, 'Tasks, Summary &amp; Declaration'!$C$9, '7'!C19))</f>
        <v>0</v>
      </c>
      <c r="D20" s="171">
        <f>IF(COUNTIF('Holidays Ireland'!$B$1:$L$10,'7'!D8),"HOLIDAY",IF(D19&gt;'Tasks, Summary &amp; Declaration'!$C$9, 'Tasks, Summary &amp; Declaration'!$C$9, '7'!D19))</f>
        <v>0</v>
      </c>
      <c r="E20" s="171">
        <f>IF(COUNTIF('Holidays Ireland'!$B$1:$L$10,'7'!E8),"HOLIDAY",IF(E19&gt;'Tasks, Summary &amp; Declaration'!$C$9, 'Tasks, Summary &amp; Declaration'!$C$9, '7'!E19))</f>
        <v>0</v>
      </c>
      <c r="F20" s="171">
        <f>IF(COUNTIF('Holidays Ireland'!$B$1:$L$10,'7'!F8),"HOLIDAY",IF(F19&gt;'Tasks, Summary &amp; Declaration'!$C$9, 'Tasks, Summary &amp; Declaration'!$C$9, '7'!F19))</f>
        <v>0</v>
      </c>
      <c r="G20" s="172"/>
      <c r="H20" s="172"/>
      <c r="I20" s="173">
        <f>SUM(B20:F20)</f>
        <v>0</v>
      </c>
      <c r="J20"/>
    </row>
    <row r="21" spans="1:12" s="7" customFormat="1" ht="15" thickBot="1" x14ac:dyDescent="0.4">
      <c r="A21" s="142"/>
      <c r="B21" s="144"/>
      <c r="C21" s="144"/>
      <c r="D21" s="144"/>
      <c r="E21" s="144"/>
      <c r="F21" s="144"/>
      <c r="G21" s="144"/>
      <c r="H21" s="144"/>
      <c r="I21" s="101"/>
      <c r="J21"/>
      <c r="L21" s="144"/>
    </row>
    <row r="22" spans="1:12" s="7" customFormat="1" x14ac:dyDescent="0.35">
      <c r="A22" s="425">
        <f>'Tasks, Summary &amp; Declaration'!$B$27</f>
        <v>0</v>
      </c>
      <c r="B22" s="413">
        <f>'Tasks, Summary &amp; Declaration'!$B$26</f>
        <v>0</v>
      </c>
      <c r="C22" s="414"/>
      <c r="D22" s="414"/>
      <c r="E22" s="414"/>
      <c r="F22" s="414"/>
      <c r="G22" s="414"/>
      <c r="H22" s="415"/>
      <c r="I22" s="174"/>
      <c r="J22" s="132"/>
    </row>
    <row r="23" spans="1:12" s="7" customFormat="1" x14ac:dyDescent="0.35">
      <c r="A23" s="426"/>
      <c r="B23" s="146" t="s">
        <v>39</v>
      </c>
      <c r="C23" s="146" t="s">
        <v>40</v>
      </c>
      <c r="D23" s="146" t="s">
        <v>41</v>
      </c>
      <c r="E23" s="146" t="s">
        <v>42</v>
      </c>
      <c r="F23" s="146" t="s">
        <v>43</v>
      </c>
      <c r="G23" s="147" t="s">
        <v>134</v>
      </c>
      <c r="H23" s="147" t="s">
        <v>135</v>
      </c>
      <c r="I23" s="148" t="s">
        <v>136</v>
      </c>
      <c r="J23" s="132"/>
    </row>
    <row r="24" spans="1:12" s="7" customFormat="1" ht="16" thickBot="1" x14ac:dyDescent="0.4">
      <c r="A24" s="175" t="s">
        <v>137</v>
      </c>
      <c r="B24" s="176">
        <f>B8</f>
        <v>42</v>
      </c>
      <c r="C24" s="176">
        <f t="shared" ref="C24:H24" si="2">C8</f>
        <v>43</v>
      </c>
      <c r="D24" s="176">
        <f t="shared" si="2"/>
        <v>44</v>
      </c>
      <c r="E24" s="176">
        <f t="shared" si="2"/>
        <v>45</v>
      </c>
      <c r="F24" s="176">
        <f t="shared" si="2"/>
        <v>46</v>
      </c>
      <c r="G24" s="177">
        <f t="shared" si="2"/>
        <v>47</v>
      </c>
      <c r="H24" s="177">
        <f t="shared" si="2"/>
        <v>48</v>
      </c>
      <c r="I24" s="178"/>
      <c r="J24" s="132"/>
    </row>
    <row r="25" spans="1:12" s="7" customFormat="1" x14ac:dyDescent="0.35">
      <c r="A25" s="179">
        <f>'Tasks, Summary &amp; Declaration'!B28</f>
        <v>0</v>
      </c>
      <c r="B25" s="180"/>
      <c r="C25" s="181"/>
      <c r="D25" s="181"/>
      <c r="E25" s="181"/>
      <c r="F25" s="182"/>
      <c r="G25" s="157"/>
      <c r="H25" s="158"/>
      <c r="I25" s="159">
        <f>SUM(B25:H25)</f>
        <v>0</v>
      </c>
      <c r="J25" s="132"/>
    </row>
    <row r="26" spans="1:12" s="7" customFormat="1" x14ac:dyDescent="0.35">
      <c r="A26" s="183">
        <f>'Tasks, Summary &amp; Declaration'!B29</f>
        <v>0</v>
      </c>
      <c r="B26" s="184"/>
      <c r="C26" s="185"/>
      <c r="D26" s="185"/>
      <c r="E26" s="185"/>
      <c r="F26" s="186"/>
      <c r="G26" s="157"/>
      <c r="H26" s="158"/>
      <c r="I26" s="159">
        <f t="shared" ref="I26:I34" si="3">SUM(B26:H26)</f>
        <v>0</v>
      </c>
      <c r="J26" s="132"/>
    </row>
    <row r="27" spans="1:12" s="7" customFormat="1" x14ac:dyDescent="0.35">
      <c r="A27" s="183">
        <f>'Tasks, Summary &amp; Declaration'!B30</f>
        <v>0</v>
      </c>
      <c r="B27" s="184"/>
      <c r="C27" s="185"/>
      <c r="D27" s="185"/>
      <c r="E27" s="185"/>
      <c r="F27" s="186"/>
      <c r="G27" s="157"/>
      <c r="H27" s="158"/>
      <c r="I27" s="159">
        <f t="shared" si="3"/>
        <v>0</v>
      </c>
      <c r="J27" s="132"/>
    </row>
    <row r="28" spans="1:12" s="7" customFormat="1" x14ac:dyDescent="0.35">
      <c r="A28" s="183">
        <f>'Tasks, Summary &amp; Declaration'!B31</f>
        <v>0</v>
      </c>
      <c r="B28" s="184"/>
      <c r="C28" s="185"/>
      <c r="D28" s="185"/>
      <c r="E28" s="185"/>
      <c r="F28" s="186"/>
      <c r="G28" s="157"/>
      <c r="H28" s="158"/>
      <c r="I28" s="159">
        <f t="shared" si="3"/>
        <v>0</v>
      </c>
      <c r="J28" s="132"/>
    </row>
    <row r="29" spans="1:12" s="7" customFormat="1" x14ac:dyDescent="0.35">
      <c r="A29" s="183">
        <f>'Tasks, Summary &amp; Declaration'!B32</f>
        <v>0</v>
      </c>
      <c r="B29" s="184"/>
      <c r="C29" s="185"/>
      <c r="D29" s="185"/>
      <c r="E29" s="185"/>
      <c r="F29" s="186"/>
      <c r="G29" s="157"/>
      <c r="H29" s="158"/>
      <c r="I29" s="159">
        <f t="shared" si="3"/>
        <v>0</v>
      </c>
      <c r="J29" s="132"/>
    </row>
    <row r="30" spans="1:12" s="7" customFormat="1" x14ac:dyDescent="0.35">
      <c r="A30" s="183">
        <f>'Tasks, Summary &amp; Declaration'!B33</f>
        <v>0</v>
      </c>
      <c r="B30" s="184"/>
      <c r="C30" s="185"/>
      <c r="D30" s="185"/>
      <c r="E30" s="185"/>
      <c r="F30" s="186"/>
      <c r="G30" s="157"/>
      <c r="H30" s="158"/>
      <c r="I30" s="159">
        <f t="shared" si="3"/>
        <v>0</v>
      </c>
      <c r="J30" s="132"/>
    </row>
    <row r="31" spans="1:12" s="7" customFormat="1" x14ac:dyDescent="0.35">
      <c r="A31" s="183">
        <f>'Tasks, Summary &amp; Declaration'!B34</f>
        <v>0</v>
      </c>
      <c r="B31" s="184"/>
      <c r="C31" s="185"/>
      <c r="D31" s="185"/>
      <c r="E31" s="185"/>
      <c r="F31" s="186"/>
      <c r="G31" s="157"/>
      <c r="H31" s="158"/>
      <c r="I31" s="159">
        <f t="shared" si="3"/>
        <v>0</v>
      </c>
      <c r="J31" s="132"/>
    </row>
    <row r="32" spans="1:12" s="7" customFormat="1" x14ac:dyDescent="0.35">
      <c r="A32" s="183">
        <f>'Tasks, Summary &amp; Declaration'!B35</f>
        <v>0</v>
      </c>
      <c r="B32" s="184"/>
      <c r="C32" s="185"/>
      <c r="D32" s="185"/>
      <c r="E32" s="185"/>
      <c r="F32" s="186"/>
      <c r="G32" s="157"/>
      <c r="H32" s="158"/>
      <c r="I32" s="159">
        <f t="shared" si="3"/>
        <v>0</v>
      </c>
      <c r="J32" s="132"/>
    </row>
    <row r="33" spans="1:10" s="7" customFormat="1" x14ac:dyDescent="0.35">
      <c r="A33" s="183">
        <f>'Tasks, Summary &amp; Declaration'!B36</f>
        <v>0</v>
      </c>
      <c r="B33" s="184"/>
      <c r="C33" s="185"/>
      <c r="D33" s="185"/>
      <c r="E33" s="185"/>
      <c r="F33" s="186"/>
      <c r="G33" s="157"/>
      <c r="H33" s="158"/>
      <c r="I33" s="159">
        <f t="shared" si="3"/>
        <v>0</v>
      </c>
      <c r="J33" s="132"/>
    </row>
    <row r="34" spans="1:10" s="7" customFormat="1" ht="15" thickBot="1" x14ac:dyDescent="0.4">
      <c r="A34" s="187">
        <f>'Tasks, Summary &amp; Declaration'!B37</f>
        <v>0</v>
      </c>
      <c r="B34" s="188"/>
      <c r="C34" s="189"/>
      <c r="D34" s="189"/>
      <c r="E34" s="189"/>
      <c r="F34" s="190"/>
      <c r="G34" s="157"/>
      <c r="H34" s="158"/>
      <c r="I34" s="159">
        <f t="shared" si="3"/>
        <v>0</v>
      </c>
      <c r="J34" s="276" t="s">
        <v>139</v>
      </c>
    </row>
    <row r="35" spans="1:10" s="7" customFormat="1" x14ac:dyDescent="0.35">
      <c r="A35" s="191" t="s">
        <v>138</v>
      </c>
      <c r="B35" s="192">
        <f>SUM(B25:B34)</f>
        <v>0</v>
      </c>
      <c r="C35" s="192">
        <f t="shared" ref="C35:H35" si="4">SUM(C25:C34)</f>
        <v>0</v>
      </c>
      <c r="D35" s="192">
        <f t="shared" si="4"/>
        <v>0</v>
      </c>
      <c r="E35" s="192">
        <f t="shared" si="4"/>
        <v>0</v>
      </c>
      <c r="F35" s="192">
        <f t="shared" si="4"/>
        <v>0</v>
      </c>
      <c r="G35" s="168">
        <f t="shared" si="4"/>
        <v>0</v>
      </c>
      <c r="H35" s="168">
        <f t="shared" si="4"/>
        <v>0</v>
      </c>
      <c r="I35" s="169">
        <f>SUM(B35:H35)</f>
        <v>0</v>
      </c>
      <c r="J35"/>
    </row>
    <row r="36" spans="1:10" s="7" customFormat="1" ht="15" thickBot="1" x14ac:dyDescent="0.4">
      <c r="A36" s="170" t="s">
        <v>140</v>
      </c>
      <c r="B36" s="171">
        <f>IF(COUNTIF('Holidays Ireland'!$B$1:$L$10,'7'!B24),"HOLIDAY",IF(B35&gt;'Tasks, Summary &amp; Declaration'!$C$9, 'Tasks, Summary &amp; Declaration'!$C$9, '7'!B35))</f>
        <v>0</v>
      </c>
      <c r="C36" s="171">
        <f>IF(COUNTIF('Holidays Ireland'!$B$1:$L$10,'7'!C24),"HOLIDAY",IF(C35&gt;'Tasks, Summary &amp; Declaration'!$C$9, 'Tasks, Summary &amp; Declaration'!$C$9, '7'!C35))</f>
        <v>0</v>
      </c>
      <c r="D36" s="171">
        <f>IF(COUNTIF('Holidays Ireland'!$B$1:$L$10,'7'!D24),"HOLIDAY",IF(D35&gt;'Tasks, Summary &amp; Declaration'!$C$9, 'Tasks, Summary &amp; Declaration'!$C$9, '7'!D35))</f>
        <v>0</v>
      </c>
      <c r="E36" s="171">
        <f>IF(COUNTIF('Holidays Ireland'!$B$1:$L$10,'7'!E24),"HOLIDAY",IF(E35&gt;'Tasks, Summary &amp; Declaration'!$C$9, 'Tasks, Summary &amp; Declaration'!$C$9, '7'!E35))</f>
        <v>0</v>
      </c>
      <c r="F36" s="171">
        <f>IF(COUNTIF('Holidays Ireland'!$B$1:$L$10,'7'!F24),"HOLIDAY",IF(F35&gt;'Tasks, Summary &amp; Declaration'!$C$9, 'Tasks, Summary &amp; Declaration'!$C$9, '7'!F35))</f>
        <v>0</v>
      </c>
      <c r="G36" s="172"/>
      <c r="H36" s="172"/>
      <c r="I36" s="173">
        <f>SUM(B36:F36)</f>
        <v>0</v>
      </c>
      <c r="J36"/>
    </row>
    <row r="37" spans="1:10" s="7" customFormat="1" ht="15" thickBot="1" x14ac:dyDescent="0.4">
      <c r="A37" s="142"/>
      <c r="B37" s="144"/>
      <c r="C37" s="144"/>
      <c r="D37" s="144"/>
      <c r="E37" s="144"/>
      <c r="F37" s="144"/>
      <c r="G37" s="144"/>
      <c r="H37" s="144"/>
      <c r="I37" s="101"/>
      <c r="J37" s="132"/>
    </row>
    <row r="38" spans="1:10" s="7" customFormat="1" x14ac:dyDescent="0.35">
      <c r="A38" s="425">
        <f>'Tasks, Summary &amp; Declaration'!$B$41</f>
        <v>0</v>
      </c>
      <c r="B38" s="413">
        <f>'Tasks, Summary &amp; Declaration'!$B$40</f>
        <v>0</v>
      </c>
      <c r="C38" s="414"/>
      <c r="D38" s="414"/>
      <c r="E38" s="414"/>
      <c r="F38" s="414"/>
      <c r="G38" s="414"/>
      <c r="H38" s="415"/>
      <c r="I38" s="174"/>
      <c r="J38" s="132"/>
    </row>
    <row r="39" spans="1:10" s="7" customFormat="1" x14ac:dyDescent="0.35">
      <c r="A39" s="426"/>
      <c r="B39" s="146" t="s">
        <v>39</v>
      </c>
      <c r="C39" s="146" t="s">
        <v>40</v>
      </c>
      <c r="D39" s="146" t="s">
        <v>41</v>
      </c>
      <c r="E39" s="146" t="s">
        <v>42</v>
      </c>
      <c r="F39" s="146" t="s">
        <v>43</v>
      </c>
      <c r="G39" s="147" t="s">
        <v>134</v>
      </c>
      <c r="H39" s="147" t="s">
        <v>135</v>
      </c>
      <c r="I39" s="148" t="s">
        <v>136</v>
      </c>
      <c r="J39" s="132"/>
    </row>
    <row r="40" spans="1:10" s="7" customFormat="1" ht="15" thickBot="1" x14ac:dyDescent="0.4">
      <c r="A40" s="170" t="s">
        <v>137</v>
      </c>
      <c r="B40" s="176">
        <f>B8</f>
        <v>42</v>
      </c>
      <c r="C40" s="176">
        <f t="shared" ref="C40:H40" si="5">C8</f>
        <v>43</v>
      </c>
      <c r="D40" s="176">
        <f t="shared" si="5"/>
        <v>44</v>
      </c>
      <c r="E40" s="176">
        <f t="shared" si="5"/>
        <v>45</v>
      </c>
      <c r="F40" s="176">
        <f t="shared" si="5"/>
        <v>46</v>
      </c>
      <c r="G40" s="177">
        <f t="shared" si="5"/>
        <v>47</v>
      </c>
      <c r="H40" s="177">
        <f t="shared" si="5"/>
        <v>48</v>
      </c>
      <c r="I40" s="173"/>
      <c r="J40" s="132"/>
    </row>
    <row r="41" spans="1:10" s="7" customFormat="1" x14ac:dyDescent="0.35">
      <c r="A41" s="179">
        <f>'Tasks, Summary &amp; Declaration'!B42</f>
        <v>0</v>
      </c>
      <c r="B41" s="193"/>
      <c r="C41" s="194"/>
      <c r="D41" s="194"/>
      <c r="E41" s="194"/>
      <c r="F41" s="195"/>
      <c r="G41" s="157"/>
      <c r="H41" s="158"/>
      <c r="I41" s="159">
        <f>SUM(B41:H41)</f>
        <v>0</v>
      </c>
      <c r="J41" s="132"/>
    </row>
    <row r="42" spans="1:10" s="7" customFormat="1" x14ac:dyDescent="0.35">
      <c r="A42" s="183">
        <f>'Tasks, Summary &amp; Declaration'!B43</f>
        <v>0</v>
      </c>
      <c r="B42" s="196"/>
      <c r="C42" s="197"/>
      <c r="D42" s="197"/>
      <c r="E42" s="197"/>
      <c r="F42" s="198"/>
      <c r="G42" s="157"/>
      <c r="H42" s="158"/>
      <c r="I42" s="159">
        <f t="shared" ref="I42:I50" si="6">SUM(B42:H42)</f>
        <v>0</v>
      </c>
      <c r="J42" s="132"/>
    </row>
    <row r="43" spans="1:10" s="7" customFormat="1" x14ac:dyDescent="0.35">
      <c r="A43" s="183">
        <f>'Tasks, Summary &amp; Declaration'!B44</f>
        <v>0</v>
      </c>
      <c r="B43" s="196"/>
      <c r="C43" s="197"/>
      <c r="D43" s="197"/>
      <c r="E43" s="197"/>
      <c r="F43" s="198"/>
      <c r="G43" s="157"/>
      <c r="H43" s="158"/>
      <c r="I43" s="159">
        <f t="shared" si="6"/>
        <v>0</v>
      </c>
      <c r="J43" s="132"/>
    </row>
    <row r="44" spans="1:10" s="7" customFormat="1" x14ac:dyDescent="0.35">
      <c r="A44" s="183">
        <f>'Tasks, Summary &amp; Declaration'!B45</f>
        <v>0</v>
      </c>
      <c r="B44" s="196"/>
      <c r="C44" s="197"/>
      <c r="D44" s="197"/>
      <c r="E44" s="197"/>
      <c r="F44" s="198"/>
      <c r="G44" s="157"/>
      <c r="H44" s="158"/>
      <c r="I44" s="159">
        <f t="shared" si="6"/>
        <v>0</v>
      </c>
      <c r="J44" s="132"/>
    </row>
    <row r="45" spans="1:10" s="7" customFormat="1" x14ac:dyDescent="0.35">
      <c r="A45" s="183">
        <f>'Tasks, Summary &amp; Declaration'!B46</f>
        <v>0</v>
      </c>
      <c r="B45" s="196"/>
      <c r="C45" s="197"/>
      <c r="D45" s="197"/>
      <c r="E45" s="197"/>
      <c r="F45" s="198"/>
      <c r="G45" s="157"/>
      <c r="H45" s="158"/>
      <c r="I45" s="159">
        <f t="shared" si="6"/>
        <v>0</v>
      </c>
      <c r="J45" s="132"/>
    </row>
    <row r="46" spans="1:10" s="7" customFormat="1" x14ac:dyDescent="0.35">
      <c r="A46" s="183">
        <f>'Tasks, Summary &amp; Declaration'!B47</f>
        <v>0</v>
      </c>
      <c r="B46" s="196"/>
      <c r="C46" s="197"/>
      <c r="D46" s="197"/>
      <c r="E46" s="197"/>
      <c r="F46" s="198"/>
      <c r="G46" s="157"/>
      <c r="H46" s="158"/>
      <c r="I46" s="159">
        <f t="shared" si="6"/>
        <v>0</v>
      </c>
      <c r="J46" s="132"/>
    </row>
    <row r="47" spans="1:10" s="7" customFormat="1" x14ac:dyDescent="0.35">
      <c r="A47" s="183">
        <f>'Tasks, Summary &amp; Declaration'!B48</f>
        <v>0</v>
      </c>
      <c r="B47" s="196"/>
      <c r="C47" s="197"/>
      <c r="D47" s="197"/>
      <c r="E47" s="197"/>
      <c r="F47" s="198"/>
      <c r="G47" s="157"/>
      <c r="H47" s="158"/>
      <c r="I47" s="159">
        <f t="shared" si="6"/>
        <v>0</v>
      </c>
      <c r="J47" s="132"/>
    </row>
    <row r="48" spans="1:10" s="7" customFormat="1" x14ac:dyDescent="0.35">
      <c r="A48" s="183">
        <f>'Tasks, Summary &amp; Declaration'!B49</f>
        <v>0</v>
      </c>
      <c r="B48" s="196"/>
      <c r="C48" s="197"/>
      <c r="D48" s="197"/>
      <c r="E48" s="197"/>
      <c r="F48" s="198"/>
      <c r="G48" s="157"/>
      <c r="H48" s="158"/>
      <c r="I48" s="159">
        <f t="shared" si="6"/>
        <v>0</v>
      </c>
      <c r="J48" s="132"/>
    </row>
    <row r="49" spans="1:10" s="7" customFormat="1" x14ac:dyDescent="0.35">
      <c r="A49" s="183">
        <f>'Tasks, Summary &amp; Declaration'!B50</f>
        <v>0</v>
      </c>
      <c r="B49" s="196"/>
      <c r="C49" s="197"/>
      <c r="D49" s="197"/>
      <c r="E49" s="197"/>
      <c r="F49" s="198"/>
      <c r="G49" s="157"/>
      <c r="H49" s="158"/>
      <c r="I49" s="159">
        <f t="shared" si="6"/>
        <v>0</v>
      </c>
      <c r="J49" s="132"/>
    </row>
    <row r="50" spans="1:10" s="7" customFormat="1" ht="15" thickBot="1" x14ac:dyDescent="0.4">
      <c r="A50" s="183">
        <f>'Tasks, Summary &amp; Declaration'!B51</f>
        <v>0</v>
      </c>
      <c r="B50" s="199"/>
      <c r="C50" s="200"/>
      <c r="D50" s="200"/>
      <c r="E50" s="200"/>
      <c r="F50" s="201"/>
      <c r="G50" s="157"/>
      <c r="H50" s="158"/>
      <c r="I50" s="159">
        <f t="shared" si="6"/>
        <v>0</v>
      </c>
      <c r="J50" s="279" t="s">
        <v>139</v>
      </c>
    </row>
    <row r="51" spans="1:10" s="7" customFormat="1" x14ac:dyDescent="0.35">
      <c r="A51" s="191" t="s">
        <v>138</v>
      </c>
      <c r="B51" s="192">
        <f>SUM(B41:B50)</f>
        <v>0</v>
      </c>
      <c r="C51" s="192">
        <f t="shared" ref="C51:H51" si="7">SUM(C41:C50)</f>
        <v>0</v>
      </c>
      <c r="D51" s="192">
        <f t="shared" si="7"/>
        <v>0</v>
      </c>
      <c r="E51" s="192">
        <f t="shared" si="7"/>
        <v>0</v>
      </c>
      <c r="F51" s="192">
        <f t="shared" si="7"/>
        <v>0</v>
      </c>
      <c r="G51" s="168">
        <f t="shared" si="7"/>
        <v>0</v>
      </c>
      <c r="H51" s="168">
        <f t="shared" si="7"/>
        <v>0</v>
      </c>
      <c r="I51" s="169">
        <f>SUM(B51:H51)</f>
        <v>0</v>
      </c>
      <c r="J51"/>
    </row>
    <row r="52" spans="1:10" s="7" customFormat="1" ht="15" thickBot="1" x14ac:dyDescent="0.4">
      <c r="A52" s="170" t="s">
        <v>140</v>
      </c>
      <c r="B52" s="171">
        <f>IF(COUNTIF('Holidays Ireland'!$B$1:$L$10,'7'!B40),"HOLIDAY",IF(B51&gt;'Tasks, Summary &amp; Declaration'!$C$9, 'Tasks, Summary &amp; Declaration'!$C$9, '7'!B51))</f>
        <v>0</v>
      </c>
      <c r="C52" s="171">
        <f>IF(COUNTIF('Holidays Ireland'!$B$1:$L$10,'7'!C40),"HOLIDAY",IF(C51&gt;'Tasks, Summary &amp; Declaration'!$C$9, 'Tasks, Summary &amp; Declaration'!$C$9, '7'!C51))</f>
        <v>0</v>
      </c>
      <c r="D52" s="171">
        <f>IF(COUNTIF('Holidays Ireland'!$B$1:$L$10,'7'!D40),"HOLIDAY",IF(D51&gt;'Tasks, Summary &amp; Declaration'!$C$9, 'Tasks, Summary &amp; Declaration'!$C$9, '7'!D51))</f>
        <v>0</v>
      </c>
      <c r="E52" s="171">
        <f>IF(COUNTIF('Holidays Ireland'!$B$1:$L$10,'7'!E40),"HOLIDAY",IF(E51&gt;'Tasks, Summary &amp; Declaration'!$C$9, 'Tasks, Summary &amp; Declaration'!$C$9, '7'!E51))</f>
        <v>0</v>
      </c>
      <c r="F52" s="171">
        <f>IF(COUNTIF('Holidays Ireland'!$B$1:$L$10,'7'!F40),"HOLIDAY",IF(F51&gt;'Tasks, Summary &amp; Declaration'!$C$9, 'Tasks, Summary &amp; Declaration'!$C$9, '7'!F51))</f>
        <v>0</v>
      </c>
      <c r="G52" s="172"/>
      <c r="H52" s="172"/>
      <c r="I52" s="173">
        <f>SUM(B52:F52)</f>
        <v>0</v>
      </c>
      <c r="J52"/>
    </row>
    <row r="53" spans="1:10" s="7" customFormat="1" ht="15" thickBot="1" x14ac:dyDescent="0.4">
      <c r="A53" s="142"/>
      <c r="B53" s="144"/>
      <c r="C53" s="144"/>
      <c r="D53" s="144"/>
      <c r="E53" s="144"/>
      <c r="F53" s="144"/>
      <c r="G53" s="144"/>
      <c r="H53" s="144"/>
      <c r="I53" s="101"/>
      <c r="J53" s="132"/>
    </row>
    <row r="54" spans="1:10" s="7" customFormat="1" x14ac:dyDescent="0.35">
      <c r="A54" s="425">
        <f>'Tasks, Summary &amp; Declaration'!$B$55</f>
        <v>0</v>
      </c>
      <c r="B54" s="413">
        <f>'Tasks, Summary &amp; Declaration'!$B$54</f>
        <v>0</v>
      </c>
      <c r="C54" s="414"/>
      <c r="D54" s="414"/>
      <c r="E54" s="414"/>
      <c r="F54" s="414"/>
      <c r="G54" s="414"/>
      <c r="H54" s="415"/>
      <c r="I54" s="174"/>
      <c r="J54" s="132"/>
    </row>
    <row r="55" spans="1:10" s="7" customFormat="1" x14ac:dyDescent="0.35">
      <c r="A55" s="426"/>
      <c r="B55" s="146" t="s">
        <v>39</v>
      </c>
      <c r="C55" s="146" t="s">
        <v>40</v>
      </c>
      <c r="D55" s="146" t="s">
        <v>41</v>
      </c>
      <c r="E55" s="146" t="s">
        <v>42</v>
      </c>
      <c r="F55" s="146" t="s">
        <v>43</v>
      </c>
      <c r="G55" s="147" t="s">
        <v>134</v>
      </c>
      <c r="H55" s="147" t="s">
        <v>135</v>
      </c>
      <c r="I55" s="148" t="s">
        <v>136</v>
      </c>
      <c r="J55" s="132"/>
    </row>
    <row r="56" spans="1:10" s="7" customFormat="1" ht="15" thickBot="1" x14ac:dyDescent="0.4">
      <c r="A56" s="170" t="s">
        <v>137</v>
      </c>
      <c r="B56" s="176">
        <f>B8</f>
        <v>42</v>
      </c>
      <c r="C56" s="176">
        <f t="shared" ref="C56:F56" si="8">C8</f>
        <v>43</v>
      </c>
      <c r="D56" s="176">
        <f t="shared" si="8"/>
        <v>44</v>
      </c>
      <c r="E56" s="176">
        <f t="shared" si="8"/>
        <v>45</v>
      </c>
      <c r="F56" s="176">
        <f t="shared" si="8"/>
        <v>46</v>
      </c>
      <c r="G56" s="177">
        <f t="shared" ref="G56:H56" si="9">G24</f>
        <v>47</v>
      </c>
      <c r="H56" s="177">
        <f t="shared" si="9"/>
        <v>48</v>
      </c>
      <c r="I56" s="173"/>
      <c r="J56" s="132"/>
    </row>
    <row r="57" spans="1:10" s="7" customFormat="1" x14ac:dyDescent="0.35">
      <c r="A57" s="179">
        <f>'Tasks, Summary &amp; Declaration'!B56</f>
        <v>0</v>
      </c>
      <c r="B57" s="202"/>
      <c r="C57" s="203"/>
      <c r="D57" s="203"/>
      <c r="E57" s="203"/>
      <c r="F57" s="204"/>
      <c r="G57" s="157"/>
      <c r="H57" s="158"/>
      <c r="I57" s="159">
        <f>SUM(B57:H57)</f>
        <v>0</v>
      </c>
      <c r="J57" s="132"/>
    </row>
    <row r="58" spans="1:10" s="7" customFormat="1" x14ac:dyDescent="0.35">
      <c r="A58" s="183">
        <f>'Tasks, Summary &amp; Declaration'!B57</f>
        <v>0</v>
      </c>
      <c r="B58" s="205"/>
      <c r="C58" s="206"/>
      <c r="D58" s="206"/>
      <c r="E58" s="206"/>
      <c r="F58" s="207"/>
      <c r="G58" s="157"/>
      <c r="H58" s="158"/>
      <c r="I58" s="159">
        <f t="shared" ref="I58:I66" si="10">SUM(B58:H58)</f>
        <v>0</v>
      </c>
      <c r="J58" s="132"/>
    </row>
    <row r="59" spans="1:10" s="7" customFormat="1" x14ac:dyDescent="0.35">
      <c r="A59" s="183">
        <f>'Tasks, Summary &amp; Declaration'!B58</f>
        <v>0</v>
      </c>
      <c r="B59" s="205"/>
      <c r="C59" s="206"/>
      <c r="D59" s="206"/>
      <c r="E59" s="206"/>
      <c r="F59" s="207"/>
      <c r="G59" s="157"/>
      <c r="H59" s="158"/>
      <c r="I59" s="159">
        <f t="shared" si="10"/>
        <v>0</v>
      </c>
      <c r="J59" s="132"/>
    </row>
    <row r="60" spans="1:10" s="7" customFormat="1" x14ac:dyDescent="0.35">
      <c r="A60" s="183">
        <f>'Tasks, Summary &amp; Declaration'!B59</f>
        <v>0</v>
      </c>
      <c r="B60" s="205"/>
      <c r="C60" s="206"/>
      <c r="D60" s="206"/>
      <c r="E60" s="206"/>
      <c r="F60" s="207"/>
      <c r="G60" s="157"/>
      <c r="H60" s="158"/>
      <c r="I60" s="159">
        <f t="shared" si="10"/>
        <v>0</v>
      </c>
      <c r="J60" s="132"/>
    </row>
    <row r="61" spans="1:10" s="7" customFormat="1" x14ac:dyDescent="0.35">
      <c r="A61" s="183">
        <f>'Tasks, Summary &amp; Declaration'!B60</f>
        <v>0</v>
      </c>
      <c r="B61" s="205"/>
      <c r="C61" s="206"/>
      <c r="D61" s="206"/>
      <c r="E61" s="206"/>
      <c r="F61" s="207"/>
      <c r="G61" s="157"/>
      <c r="H61" s="158"/>
      <c r="I61" s="159">
        <f t="shared" si="10"/>
        <v>0</v>
      </c>
      <c r="J61" s="132"/>
    </row>
    <row r="62" spans="1:10" s="7" customFormat="1" x14ac:dyDescent="0.35">
      <c r="A62" s="183">
        <f>'Tasks, Summary &amp; Declaration'!B61</f>
        <v>0</v>
      </c>
      <c r="B62" s="205"/>
      <c r="C62" s="206"/>
      <c r="D62" s="206"/>
      <c r="E62" s="206"/>
      <c r="F62" s="207"/>
      <c r="G62" s="157"/>
      <c r="H62" s="158"/>
      <c r="I62" s="159">
        <f t="shared" si="10"/>
        <v>0</v>
      </c>
      <c r="J62" s="132"/>
    </row>
    <row r="63" spans="1:10" s="7" customFormat="1" x14ac:dyDescent="0.35">
      <c r="A63" s="183">
        <f>'Tasks, Summary &amp; Declaration'!B62</f>
        <v>0</v>
      </c>
      <c r="B63" s="205"/>
      <c r="C63" s="206"/>
      <c r="D63" s="206"/>
      <c r="E63" s="206"/>
      <c r="F63" s="207"/>
      <c r="G63" s="157"/>
      <c r="H63" s="158"/>
      <c r="I63" s="159">
        <f t="shared" si="10"/>
        <v>0</v>
      </c>
      <c r="J63" s="132"/>
    </row>
    <row r="64" spans="1:10" s="7" customFormat="1" x14ac:dyDescent="0.35">
      <c r="A64" s="183">
        <f>'Tasks, Summary &amp; Declaration'!B63</f>
        <v>0</v>
      </c>
      <c r="B64" s="205"/>
      <c r="C64" s="206"/>
      <c r="D64" s="206"/>
      <c r="E64" s="206"/>
      <c r="F64" s="207"/>
      <c r="G64" s="157"/>
      <c r="H64" s="158"/>
      <c r="I64" s="159">
        <f t="shared" si="10"/>
        <v>0</v>
      </c>
      <c r="J64" s="132"/>
    </row>
    <row r="65" spans="1:10" s="7" customFormat="1" x14ac:dyDescent="0.35">
      <c r="A65" s="183">
        <f>'Tasks, Summary &amp; Declaration'!B64</f>
        <v>0</v>
      </c>
      <c r="B65" s="205"/>
      <c r="C65" s="206"/>
      <c r="D65" s="206"/>
      <c r="E65" s="206"/>
      <c r="F65" s="207"/>
      <c r="G65" s="157"/>
      <c r="H65" s="158"/>
      <c r="I65" s="159">
        <f t="shared" si="10"/>
        <v>0</v>
      </c>
      <c r="J65" s="132"/>
    </row>
    <row r="66" spans="1:10" s="7" customFormat="1" ht="15" thickBot="1" x14ac:dyDescent="0.4">
      <c r="A66" s="187">
        <f>'Tasks, Summary &amp; Declaration'!B65</f>
        <v>0</v>
      </c>
      <c r="B66" s="208"/>
      <c r="C66" s="209"/>
      <c r="D66" s="209"/>
      <c r="E66" s="209"/>
      <c r="F66" s="210"/>
      <c r="G66" s="157"/>
      <c r="H66" s="158"/>
      <c r="I66" s="159">
        <f t="shared" si="10"/>
        <v>0</v>
      </c>
      <c r="J66" s="277" t="s">
        <v>139</v>
      </c>
    </row>
    <row r="67" spans="1:10" s="7" customFormat="1" x14ac:dyDescent="0.35">
      <c r="A67" s="191" t="s">
        <v>138</v>
      </c>
      <c r="B67" s="192">
        <f>SUM(B57:B66)</f>
        <v>0</v>
      </c>
      <c r="C67" s="192">
        <f t="shared" ref="C67:H67" si="11">SUM(C57:C66)</f>
        <v>0</v>
      </c>
      <c r="D67" s="192">
        <f t="shared" si="11"/>
        <v>0</v>
      </c>
      <c r="E67" s="192">
        <f t="shared" si="11"/>
        <v>0</v>
      </c>
      <c r="F67" s="192">
        <f t="shared" si="11"/>
        <v>0</v>
      </c>
      <c r="G67" s="168">
        <f t="shared" si="11"/>
        <v>0</v>
      </c>
      <c r="H67" s="168">
        <f t="shared" si="11"/>
        <v>0</v>
      </c>
      <c r="I67" s="169">
        <f>SUM(B67:H67)</f>
        <v>0</v>
      </c>
      <c r="J67"/>
    </row>
    <row r="68" spans="1:10" s="7" customFormat="1" ht="15" thickBot="1" x14ac:dyDescent="0.4">
      <c r="A68" s="170" t="s">
        <v>140</v>
      </c>
      <c r="B68" s="171">
        <f>IF(COUNTIF('Holidays Ireland'!$B$1:$L$10,'7'!B56),"HOLIDAY",IF(B67&gt;'Tasks, Summary &amp; Declaration'!$C$9, 'Tasks, Summary &amp; Declaration'!$C$9, '7'!B67))</f>
        <v>0</v>
      </c>
      <c r="C68" s="171">
        <f>IF(COUNTIF('Holidays Ireland'!$B$1:$L$10,'7'!C56),"HOLIDAY",IF(C67&gt;'Tasks, Summary &amp; Declaration'!$C$9, 'Tasks, Summary &amp; Declaration'!$C$9, '7'!C67))</f>
        <v>0</v>
      </c>
      <c r="D68" s="171">
        <f>IF(COUNTIF('Holidays Ireland'!$B$1:$L$10,'7'!D56),"HOLIDAY",IF(D67&gt;'Tasks, Summary &amp; Declaration'!$C$9, 'Tasks, Summary &amp; Declaration'!$C$9, '7'!D67))</f>
        <v>0</v>
      </c>
      <c r="E68" s="171">
        <f>IF(COUNTIF('Holidays Ireland'!$B$1:$L$10,'7'!E56),"HOLIDAY",IF(E67&gt;'Tasks, Summary &amp; Declaration'!$C$9, 'Tasks, Summary &amp; Declaration'!$C$9, '7'!E67))</f>
        <v>0</v>
      </c>
      <c r="F68" s="171">
        <f>IF(COUNTIF('Holidays Ireland'!$B$1:$L$10,'7'!F56),"HOLIDAY",IF(F67&gt;'Tasks, Summary &amp; Declaration'!$C$9, 'Tasks, Summary &amp; Declaration'!$C$9, '7'!F67))</f>
        <v>0</v>
      </c>
      <c r="G68" s="172"/>
      <c r="H68" s="172"/>
      <c r="I68" s="173">
        <f>SUM(B68:F68)</f>
        <v>0</v>
      </c>
      <c r="J68"/>
    </row>
    <row r="69" spans="1:10" s="7" customFormat="1" ht="15" thickBot="1" x14ac:dyDescent="0.4">
      <c r="A69" s="142"/>
      <c r="B69" s="144"/>
      <c r="C69" s="144"/>
      <c r="D69" s="144"/>
      <c r="E69" s="144"/>
      <c r="F69" s="144"/>
      <c r="G69" s="144"/>
      <c r="H69" s="144"/>
      <c r="I69" s="101"/>
      <c r="J69" s="132"/>
    </row>
    <row r="70" spans="1:10" s="7" customFormat="1" x14ac:dyDescent="0.35">
      <c r="A70" s="425">
        <f>'Tasks, Summary &amp; Declaration'!$B$69</f>
        <v>0</v>
      </c>
      <c r="B70" s="413">
        <f>'Tasks, Summary &amp; Declaration'!$B$68</f>
        <v>0</v>
      </c>
      <c r="C70" s="414"/>
      <c r="D70" s="414"/>
      <c r="E70" s="414"/>
      <c r="F70" s="414"/>
      <c r="G70" s="414"/>
      <c r="H70" s="415"/>
      <c r="I70" s="174"/>
      <c r="J70" s="132"/>
    </row>
    <row r="71" spans="1:10" s="7" customFormat="1" x14ac:dyDescent="0.35">
      <c r="A71" s="426"/>
      <c r="B71" s="146" t="s">
        <v>39</v>
      </c>
      <c r="C71" s="146" t="s">
        <v>40</v>
      </c>
      <c r="D71" s="146" t="s">
        <v>41</v>
      </c>
      <c r="E71" s="146" t="s">
        <v>42</v>
      </c>
      <c r="F71" s="146" t="s">
        <v>43</v>
      </c>
      <c r="G71" s="147" t="s">
        <v>134</v>
      </c>
      <c r="H71" s="147" t="s">
        <v>135</v>
      </c>
      <c r="I71" s="148" t="s">
        <v>136</v>
      </c>
      <c r="J71" s="132"/>
    </row>
    <row r="72" spans="1:10" s="7" customFormat="1" ht="15" thickBot="1" x14ac:dyDescent="0.4">
      <c r="A72" s="170" t="s">
        <v>137</v>
      </c>
      <c r="B72" s="176">
        <f>B8</f>
        <v>42</v>
      </c>
      <c r="C72" s="176">
        <f t="shared" ref="C72:F72" si="12">C8</f>
        <v>43</v>
      </c>
      <c r="D72" s="176">
        <f t="shared" si="12"/>
        <v>44</v>
      </c>
      <c r="E72" s="176">
        <f t="shared" si="12"/>
        <v>45</v>
      </c>
      <c r="F72" s="176">
        <f t="shared" si="12"/>
        <v>46</v>
      </c>
      <c r="G72" s="177">
        <f t="shared" ref="G72:H72" si="13">G40</f>
        <v>47</v>
      </c>
      <c r="H72" s="177">
        <f t="shared" si="13"/>
        <v>48</v>
      </c>
      <c r="I72" s="173"/>
      <c r="J72" s="132"/>
    </row>
    <row r="73" spans="1:10" s="7" customFormat="1" x14ac:dyDescent="0.35">
      <c r="A73" s="179">
        <f>'Tasks, Summary &amp; Declaration'!B70</f>
        <v>0</v>
      </c>
      <c r="B73" s="211"/>
      <c r="C73" s="212"/>
      <c r="D73" s="212"/>
      <c r="E73" s="212"/>
      <c r="F73" s="213"/>
      <c r="G73" s="157"/>
      <c r="H73" s="158"/>
      <c r="I73" s="159">
        <f>SUM(B73:H73)</f>
        <v>0</v>
      </c>
      <c r="J73" s="132"/>
    </row>
    <row r="74" spans="1:10" s="7" customFormat="1" x14ac:dyDescent="0.35">
      <c r="A74" s="183">
        <f>'Tasks, Summary &amp; Declaration'!B71</f>
        <v>0</v>
      </c>
      <c r="B74" s="214"/>
      <c r="C74" s="215"/>
      <c r="D74" s="215"/>
      <c r="E74" s="215"/>
      <c r="F74" s="216"/>
      <c r="G74" s="157"/>
      <c r="H74" s="158"/>
      <c r="I74" s="159">
        <f t="shared" ref="I74:I82" si="14">SUM(B74:H74)</f>
        <v>0</v>
      </c>
      <c r="J74" s="132"/>
    </row>
    <row r="75" spans="1:10" s="7" customFormat="1" x14ac:dyDescent="0.35">
      <c r="A75" s="183">
        <f>'Tasks, Summary &amp; Declaration'!B72</f>
        <v>0</v>
      </c>
      <c r="B75" s="214"/>
      <c r="C75" s="215"/>
      <c r="D75" s="215"/>
      <c r="E75" s="215"/>
      <c r="F75" s="216"/>
      <c r="G75" s="157"/>
      <c r="H75" s="158"/>
      <c r="I75" s="159">
        <f t="shared" si="14"/>
        <v>0</v>
      </c>
      <c r="J75" s="132"/>
    </row>
    <row r="76" spans="1:10" s="7" customFormat="1" x14ac:dyDescent="0.35">
      <c r="A76" s="183">
        <f>'Tasks, Summary &amp; Declaration'!B73</f>
        <v>0</v>
      </c>
      <c r="B76" s="214"/>
      <c r="C76" s="215"/>
      <c r="D76" s="215"/>
      <c r="E76" s="215"/>
      <c r="F76" s="216"/>
      <c r="G76" s="157"/>
      <c r="H76" s="158"/>
      <c r="I76" s="159">
        <f t="shared" si="14"/>
        <v>0</v>
      </c>
      <c r="J76" s="132"/>
    </row>
    <row r="77" spans="1:10" s="7" customFormat="1" x14ac:dyDescent="0.35">
      <c r="A77" s="183">
        <f>'Tasks, Summary &amp; Declaration'!B74</f>
        <v>0</v>
      </c>
      <c r="B77" s="214"/>
      <c r="C77" s="215"/>
      <c r="D77" s="215"/>
      <c r="E77" s="215"/>
      <c r="F77" s="216"/>
      <c r="G77" s="157"/>
      <c r="H77" s="158"/>
      <c r="I77" s="159">
        <f t="shared" si="14"/>
        <v>0</v>
      </c>
      <c r="J77" s="132"/>
    </row>
    <row r="78" spans="1:10" s="7" customFormat="1" x14ac:dyDescent="0.35">
      <c r="A78" s="183">
        <f>'Tasks, Summary &amp; Declaration'!B75</f>
        <v>0</v>
      </c>
      <c r="B78" s="214"/>
      <c r="C78" s="215"/>
      <c r="D78" s="215"/>
      <c r="E78" s="215"/>
      <c r="F78" s="216"/>
      <c r="G78" s="157"/>
      <c r="H78" s="158"/>
      <c r="I78" s="159">
        <f t="shared" si="14"/>
        <v>0</v>
      </c>
      <c r="J78" s="132"/>
    </row>
    <row r="79" spans="1:10" s="7" customFormat="1" x14ac:dyDescent="0.35">
      <c r="A79" s="183">
        <f>'Tasks, Summary &amp; Declaration'!B76</f>
        <v>0</v>
      </c>
      <c r="B79" s="214"/>
      <c r="C79" s="215"/>
      <c r="D79" s="215"/>
      <c r="E79" s="215"/>
      <c r="F79" s="216"/>
      <c r="G79" s="157"/>
      <c r="H79" s="158"/>
      <c r="I79" s="159">
        <f t="shared" si="14"/>
        <v>0</v>
      </c>
      <c r="J79" s="132"/>
    </row>
    <row r="80" spans="1:10" s="7" customFormat="1" x14ac:dyDescent="0.35">
      <c r="A80" s="183">
        <f>'Tasks, Summary &amp; Declaration'!B77</f>
        <v>0</v>
      </c>
      <c r="B80" s="214"/>
      <c r="C80" s="215"/>
      <c r="D80" s="215"/>
      <c r="E80" s="215"/>
      <c r="F80" s="216"/>
      <c r="G80" s="157"/>
      <c r="H80" s="158"/>
      <c r="I80" s="159">
        <f t="shared" si="14"/>
        <v>0</v>
      </c>
      <c r="J80" s="132"/>
    </row>
    <row r="81" spans="1:10" s="7" customFormat="1" x14ac:dyDescent="0.35">
      <c r="A81" s="183">
        <f>'Tasks, Summary &amp; Declaration'!B78</f>
        <v>0</v>
      </c>
      <c r="B81" s="214"/>
      <c r="C81" s="215"/>
      <c r="D81" s="215"/>
      <c r="E81" s="215"/>
      <c r="F81" s="216"/>
      <c r="G81" s="157"/>
      <c r="H81" s="158"/>
      <c r="I81" s="159">
        <f t="shared" si="14"/>
        <v>0</v>
      </c>
      <c r="J81" s="132"/>
    </row>
    <row r="82" spans="1:10" s="7" customFormat="1" ht="15" thickBot="1" x14ac:dyDescent="0.4">
      <c r="A82" s="187">
        <f>'Tasks, Summary &amp; Declaration'!B79</f>
        <v>0</v>
      </c>
      <c r="B82" s="217"/>
      <c r="C82" s="218"/>
      <c r="D82" s="218"/>
      <c r="E82" s="218"/>
      <c r="F82" s="219"/>
      <c r="G82" s="157"/>
      <c r="H82" s="158"/>
      <c r="I82" s="159">
        <f t="shared" si="14"/>
        <v>0</v>
      </c>
      <c r="J82" s="278" t="s">
        <v>139</v>
      </c>
    </row>
    <row r="83" spans="1:10" s="7" customFormat="1" x14ac:dyDescent="0.35">
      <c r="A83" s="191" t="s">
        <v>138</v>
      </c>
      <c r="B83" s="192">
        <f>SUM(B73:B82)</f>
        <v>0</v>
      </c>
      <c r="C83" s="192">
        <f t="shared" ref="C83:H83" si="15">SUM(C73:C82)</f>
        <v>0</v>
      </c>
      <c r="D83" s="192">
        <f t="shared" si="15"/>
        <v>0</v>
      </c>
      <c r="E83" s="192">
        <f t="shared" si="15"/>
        <v>0</v>
      </c>
      <c r="F83" s="192">
        <f t="shared" si="15"/>
        <v>0</v>
      </c>
      <c r="G83" s="220">
        <f t="shared" si="15"/>
        <v>0</v>
      </c>
      <c r="H83" s="220">
        <f t="shared" si="15"/>
        <v>0</v>
      </c>
      <c r="I83" s="221">
        <f>SUM(B83:H83)</f>
        <v>0</v>
      </c>
      <c r="J83"/>
    </row>
    <row r="84" spans="1:10" s="7" customFormat="1" ht="15" thickBot="1" x14ac:dyDescent="0.4">
      <c r="A84" s="170" t="s">
        <v>140</v>
      </c>
      <c r="B84" s="171">
        <f>IF(COUNTIF('Holidays Ireland'!$B$1:$L$10,'7'!B72),"HOLIDAY",IF(B83&gt;'Tasks, Summary &amp; Declaration'!$C$9, 'Tasks, Summary &amp; Declaration'!$C$9, '7'!B83))</f>
        <v>0</v>
      </c>
      <c r="C84" s="171">
        <f>IF(COUNTIF('Holidays Ireland'!$B$1:$L$10,'7'!C72),"HOLIDAY",IF(C83&gt;'Tasks, Summary &amp; Declaration'!$C$9, 'Tasks, Summary &amp; Declaration'!$C$9, '7'!C83))</f>
        <v>0</v>
      </c>
      <c r="D84" s="171">
        <f>IF(COUNTIF('Holidays Ireland'!$B$1:$L$10,'7'!D72),"HOLIDAY",IF(D83&gt;'Tasks, Summary &amp; Declaration'!$C$9, 'Tasks, Summary &amp; Declaration'!$C$9, '7'!D83))</f>
        <v>0</v>
      </c>
      <c r="E84" s="171">
        <f>IF(COUNTIF('Holidays Ireland'!$B$1:$L$10,'7'!E72),"HOLIDAY",IF(E83&gt;'Tasks, Summary &amp; Declaration'!$C$9, 'Tasks, Summary &amp; Declaration'!$C$9, '7'!E83))</f>
        <v>0</v>
      </c>
      <c r="F84" s="171">
        <f>IF(COUNTIF('Holidays Ireland'!$B$1:$L$10,'7'!F72),"HOLIDAY",IF(F83&gt;'Tasks, Summary &amp; Declaration'!$C$9, 'Tasks, Summary &amp; Declaration'!$C$9, '7'!F83))</f>
        <v>0</v>
      </c>
      <c r="G84" s="172"/>
      <c r="H84" s="172"/>
      <c r="I84" s="173">
        <f>SUM(B84:F84)</f>
        <v>0</v>
      </c>
      <c r="J84"/>
    </row>
    <row r="85" spans="1:10" s="7" customFormat="1" x14ac:dyDescent="0.35">
      <c r="A85" s="142"/>
      <c r="I85" s="249"/>
      <c r="J85" s="132"/>
    </row>
    <row r="86" spans="1:10" s="7" customFormat="1" x14ac:dyDescent="0.35">
      <c r="A86" s="129"/>
      <c r="B86" s="222"/>
      <c r="C86" s="222"/>
      <c r="D86" s="222"/>
      <c r="E86" s="222"/>
      <c r="F86" s="222"/>
      <c r="G86" s="222"/>
      <c r="H86" s="222"/>
      <c r="I86" s="223"/>
      <c r="J86"/>
    </row>
    <row r="87" spans="1:10" s="7" customFormat="1" x14ac:dyDescent="0.35">
      <c r="A87" s="129"/>
      <c r="B87" s="222"/>
      <c r="C87" s="222"/>
      <c r="D87" s="222"/>
      <c r="E87" s="222"/>
      <c r="F87" s="222"/>
      <c r="G87" s="222"/>
      <c r="H87" s="222"/>
      <c r="I87" s="223"/>
      <c r="J87"/>
    </row>
    <row r="88" spans="1:10" s="7" customFormat="1" hidden="1" x14ac:dyDescent="0.35">
      <c r="A88" s="129"/>
      <c r="B88" s="222"/>
      <c r="C88" s="222"/>
      <c r="D88" s="222"/>
      <c r="E88" s="222"/>
      <c r="F88" s="222"/>
      <c r="G88" s="222"/>
      <c r="H88" s="222"/>
      <c r="I88" s="223"/>
      <c r="J88"/>
    </row>
    <row r="89" spans="1:10" s="126" customFormat="1" ht="15" hidden="1" thickBot="1" x14ac:dyDescent="0.4">
      <c r="A89" s="224" t="s">
        <v>154</v>
      </c>
      <c r="B89" s="225" t="s">
        <v>50</v>
      </c>
      <c r="C89" s="226" t="s">
        <v>64</v>
      </c>
      <c r="D89" s="227" t="s">
        <v>76</v>
      </c>
      <c r="E89" s="228" t="s">
        <v>88</v>
      </c>
      <c r="F89" s="229" t="s">
        <v>100</v>
      </c>
      <c r="G89" s="230"/>
      <c r="H89" s="230"/>
      <c r="I89" s="231"/>
      <c r="J89" s="125"/>
    </row>
    <row r="90" spans="1:10" s="241" customFormat="1" hidden="1" x14ac:dyDescent="0.35">
      <c r="A90" s="232" t="s">
        <v>155</v>
      </c>
      <c r="B90" s="233">
        <f>I19</f>
        <v>0</v>
      </c>
      <c r="C90" s="234">
        <f>I35</f>
        <v>0</v>
      </c>
      <c r="D90" s="235">
        <f>I51</f>
        <v>0</v>
      </c>
      <c r="E90" s="236">
        <f>I67</f>
        <v>0</v>
      </c>
      <c r="F90" s="237">
        <f>I83</f>
        <v>0</v>
      </c>
      <c r="G90" s="238"/>
      <c r="H90" s="238"/>
      <c r="I90" s="239"/>
      <c r="J90" s="240"/>
    </row>
    <row r="91" spans="1:10" s="7" customFormat="1" ht="15.5" hidden="1" thickTop="1" thickBot="1" x14ac:dyDescent="0.4">
      <c r="A91" s="170" t="s">
        <v>141</v>
      </c>
      <c r="B91" s="242">
        <f>I20</f>
        <v>0</v>
      </c>
      <c r="C91" s="243">
        <f>I36</f>
        <v>0</v>
      </c>
      <c r="D91" s="244">
        <f>I52</f>
        <v>0</v>
      </c>
      <c r="E91" s="245">
        <f>I68</f>
        <v>0</v>
      </c>
      <c r="F91" s="246">
        <f>I84</f>
        <v>0</v>
      </c>
      <c r="G91" s="427" t="s">
        <v>142</v>
      </c>
      <c r="H91" s="428"/>
      <c r="I91" s="247">
        <f>SUM(B91:F91)</f>
        <v>0</v>
      </c>
      <c r="J91" s="248"/>
    </row>
    <row r="92" spans="1:10" s="7" customFormat="1" hidden="1" x14ac:dyDescent="0.35">
      <c r="A92" s="142"/>
      <c r="I92" s="249"/>
      <c r="J92" s="132"/>
    </row>
    <row r="93" spans="1:10" s="7" customFormat="1" x14ac:dyDescent="0.35">
      <c r="A93" s="142"/>
      <c r="I93" s="249"/>
      <c r="J93" s="132"/>
    </row>
    <row r="94" spans="1:10" s="7" customFormat="1" x14ac:dyDescent="0.35">
      <c r="A94" s="142"/>
      <c r="I94" s="249"/>
      <c r="J94" s="132"/>
    </row>
    <row r="95" spans="1:10" s="7" customFormat="1" x14ac:dyDescent="0.35">
      <c r="A95" s="142"/>
      <c r="I95" s="8"/>
      <c r="J95" s="132"/>
    </row>
    <row r="96" spans="1:10" s="7" customFormat="1" x14ac:dyDescent="0.35">
      <c r="A96" s="142"/>
      <c r="I96" s="8"/>
      <c r="J96" s="132"/>
    </row>
    <row r="97" spans="1:10" s="7" customFormat="1" x14ac:dyDescent="0.35">
      <c r="A97" s="142"/>
      <c r="I97" s="8"/>
      <c r="J97" s="132"/>
    </row>
    <row r="98" spans="1:10" s="7" customFormat="1" x14ac:dyDescent="0.35">
      <c r="A98" s="142"/>
      <c r="I98" s="8"/>
      <c r="J98" s="132"/>
    </row>
    <row r="99" spans="1:10" s="7" customFormat="1" x14ac:dyDescent="0.35">
      <c r="A99" s="142"/>
      <c r="I99" s="8"/>
      <c r="J99" s="132"/>
    </row>
    <row r="100" spans="1:10" s="7" customFormat="1" x14ac:dyDescent="0.35">
      <c r="A100" s="142"/>
      <c r="I100" s="8"/>
      <c r="J100" s="132"/>
    </row>
  </sheetData>
  <sheetProtection algorithmName="SHA-512" hashValue="GAYGtD58BnneybxZdV/QLTp7NXGYmpmXnFfAFmxY0MUjW0GeBfi+Xb6dH2Iypjtjk5+mYs5QuwFd+4TvOvZtFw==" saltValue="uzWiCdGctJRg2UfUJ685Dg==" spinCount="100000" sheet="1" selectLockedCells="1"/>
  <mergeCells count="16">
    <mergeCell ref="A6:A7"/>
    <mergeCell ref="B6:H6"/>
    <mergeCell ref="B1:D1"/>
    <mergeCell ref="E1:F1"/>
    <mergeCell ref="G1:I1"/>
    <mergeCell ref="B2:D2"/>
    <mergeCell ref="G2:I2"/>
    <mergeCell ref="A70:A71"/>
    <mergeCell ref="B70:H70"/>
    <mergeCell ref="G91:H91"/>
    <mergeCell ref="A22:A23"/>
    <mergeCell ref="B22:H22"/>
    <mergeCell ref="A38:A39"/>
    <mergeCell ref="B38:H38"/>
    <mergeCell ref="A54:A55"/>
    <mergeCell ref="B54:H54"/>
  </mergeCells>
  <conditionalFormatting sqref="A9:A18">
    <cfRule type="notContainsBlanks" priority="4">
      <formula>LEN(TRIM(A9))&gt;0</formula>
    </cfRule>
    <cfRule type="notContainsBlanks" priority="5">
      <formula>LEN(TRIM(A9))&gt;0</formula>
    </cfRule>
  </conditionalFormatting>
  <conditionalFormatting sqref="B4">
    <cfRule type="notContainsBlanks" dxfId="234" priority="3">
      <formula>LEN(TRIM(B4))&gt;0</formula>
    </cfRule>
  </conditionalFormatting>
  <conditionalFormatting sqref="C4">
    <cfRule type="notContainsBlanks" dxfId="233" priority="2">
      <formula>LEN(TRIM(C4))&gt;0</formula>
    </cfRule>
  </conditionalFormatting>
  <conditionalFormatting sqref="D4">
    <cfRule type="notContainsBlanks" dxfId="232" priority="7">
      <formula>LEN(TRIM(D4))&gt;0</formula>
    </cfRule>
  </conditionalFormatting>
  <conditionalFormatting sqref="E4">
    <cfRule type="notContainsBlanks" dxfId="231" priority="6">
      <formula>LEN(TRIM(E4))&gt;0</formula>
    </cfRule>
  </conditionalFormatting>
  <conditionalFormatting sqref="F4">
    <cfRule type="notContainsBlanks" dxfId="230" priority="1">
      <formula>LEN(TRIM(F4))&gt;0</formula>
    </cfRule>
  </conditionalFormatting>
  <hyperlinks>
    <hyperlink ref="B4" location="'1'!B9" display="'1'!B9" xr:uid="{987FAFFE-B260-4791-A12E-B42639988C6B}"/>
    <hyperlink ref="C4" location="'1'!B25" display="'1'!B25" xr:uid="{D51138FB-4013-4637-A362-9B6B43088420}"/>
    <hyperlink ref="D4" location="'1'!B41" display="'1'!B41" xr:uid="{F047324F-E15E-4310-A77E-698565EE398B}"/>
    <hyperlink ref="E4" location="'1'!B57" display="'1'!B57" xr:uid="{C8BCDEEF-CDD0-4874-95C6-F745591AB456}"/>
    <hyperlink ref="F4" location="'1'!B73" display="'1'!B73" xr:uid="{B8BFC514-FD90-4E39-ABC0-45C99D342490}"/>
    <hyperlink ref="J18" location="'Tasks, Summary &amp; Declaration'!B23" display="Back to Tasks" xr:uid="{A1D65D95-3177-49CC-BE92-EEA61E062A03}"/>
    <hyperlink ref="J34" location="'Tasks, Summary &amp; Declaration'!B37" display="Back to Tasks" xr:uid="{552118C3-39F2-4F0D-B33E-43F4DC4358FA}"/>
    <hyperlink ref="J50" location="'Tasks, Summary &amp; Declaration'!B51" display="Back to Tasks" xr:uid="{FD3D6655-CD59-4394-A007-2D01D1BD80A9}"/>
    <hyperlink ref="J66" location="'Tasks, Summary &amp; Declaration'!B65" display="Back to Tasks" xr:uid="{B6497C4A-420C-45BC-87ED-8281AB5B2718}"/>
    <hyperlink ref="J82" location="'Tasks, Summary &amp; Declaration'!B79" display="Back to Tasks" xr:uid="{2C5872A7-F6B7-4491-B110-6C7F9EE081F7}"/>
  </hyperlinks>
  <printOptions horizontalCentered="1" verticalCentered="1"/>
  <pageMargins left="0.70866141732283472" right="0.70866141732283472" top="0.74803149606299213" bottom="0.74803149606299213" header="0.31496062992125984" footer="0.31496062992125984"/>
  <pageSetup paperSize="9" scale="61" fitToHeight="0" orientation="portrait"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56</vt:i4>
      </vt:variant>
      <vt:variant>
        <vt:lpstr>Named Ranges</vt:lpstr>
      </vt:variant>
      <vt:variant>
        <vt:i4>54</vt:i4>
      </vt:variant>
    </vt:vector>
  </HeadingPairs>
  <TitlesOfParts>
    <vt:vector size="110" baseType="lpstr">
      <vt:lpstr>FAQ</vt:lpstr>
      <vt:lpstr>Tasks, Summary &amp; Declaration</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Holidays Ireland</vt:lpstr>
      <vt:lpstr>FAQ!Print_Area</vt:lpstr>
      <vt:lpstr>'1'!Print_Titles</vt:lpstr>
      <vt:lpstr>'10'!Print_Titles</vt:lpstr>
      <vt:lpstr>'11'!Print_Titles</vt:lpstr>
      <vt:lpstr>'12'!Print_Titles</vt:lpstr>
      <vt:lpstr>'13'!Print_Titles</vt:lpstr>
      <vt:lpstr>'14'!Print_Titles</vt:lpstr>
      <vt:lpstr>'15'!Print_Titles</vt:lpstr>
      <vt:lpstr>'16'!Print_Titles</vt:lpstr>
      <vt:lpstr>'17'!Print_Titles</vt:lpstr>
      <vt:lpstr>'18'!Print_Titles</vt:lpstr>
      <vt:lpstr>'19'!Print_Titles</vt:lpstr>
      <vt:lpstr>'2'!Print_Titles</vt:lpstr>
      <vt:lpstr>'20'!Print_Titles</vt:lpstr>
      <vt:lpstr>'21'!Print_Titles</vt:lpstr>
      <vt:lpstr>'22'!Print_Titles</vt:lpstr>
      <vt:lpstr>'23'!Print_Titles</vt:lpstr>
      <vt:lpstr>'24'!Print_Titles</vt:lpstr>
      <vt:lpstr>'25'!Print_Titles</vt:lpstr>
      <vt:lpstr>'26'!Print_Titles</vt:lpstr>
      <vt:lpstr>'27'!Print_Titles</vt:lpstr>
      <vt:lpstr>'28'!Print_Titles</vt:lpstr>
      <vt:lpstr>'29'!Print_Titles</vt:lpstr>
      <vt:lpstr>'3'!Print_Titles</vt:lpstr>
      <vt:lpstr>'30'!Print_Titles</vt:lpstr>
      <vt:lpstr>'31'!Print_Titles</vt:lpstr>
      <vt:lpstr>'32'!Print_Titles</vt:lpstr>
      <vt:lpstr>'33'!Print_Titles</vt:lpstr>
      <vt:lpstr>'34'!Print_Titles</vt:lpstr>
      <vt:lpstr>'35'!Print_Titles</vt:lpstr>
      <vt:lpstr>'36'!Print_Titles</vt:lpstr>
      <vt:lpstr>'37'!Print_Titles</vt:lpstr>
      <vt:lpstr>'38'!Print_Titles</vt:lpstr>
      <vt:lpstr>'39'!Print_Titles</vt:lpstr>
      <vt:lpstr>'4'!Print_Titles</vt:lpstr>
      <vt:lpstr>'40'!Print_Titles</vt:lpstr>
      <vt:lpstr>'41'!Print_Titles</vt:lpstr>
      <vt:lpstr>'42'!Print_Titles</vt:lpstr>
      <vt:lpstr>'43'!Print_Titles</vt:lpstr>
      <vt:lpstr>'44'!Print_Titles</vt:lpstr>
      <vt:lpstr>'45'!Print_Titles</vt:lpstr>
      <vt:lpstr>'46'!Print_Titles</vt:lpstr>
      <vt:lpstr>'47'!Print_Titles</vt:lpstr>
      <vt:lpstr>'48'!Print_Titles</vt:lpstr>
      <vt:lpstr>'49'!Print_Titles</vt:lpstr>
      <vt:lpstr>'5'!Print_Titles</vt:lpstr>
      <vt:lpstr>'50'!Print_Titles</vt:lpstr>
      <vt:lpstr>'51'!Print_Titles</vt:lpstr>
      <vt:lpstr>'52'!Print_Titles</vt:lpstr>
      <vt:lpstr>'53'!Print_Titles</vt:lpstr>
      <vt:lpstr>'6'!Print_Titles</vt:lpstr>
      <vt:lpstr>'7'!Print_Titles</vt:lpstr>
      <vt:lpstr>'8'!Print_Titles</vt:lpstr>
      <vt:lpstr>'9'!Print_Titles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Ruttledge, Margaret</dc:creator>
  <cp:lastModifiedBy>Ruttledge, Margaret</cp:lastModifiedBy>
  <cp:lastPrinted>2024-01-05T13:31:13Z</cp:lastPrinted>
  <dcterms:created xsi:type="dcterms:W3CDTF">2024-01-04T13:04:49Z</dcterms:created>
  <dcterms:modified xsi:type="dcterms:W3CDTF">2024-02-16T10:07:00Z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916214623</vt:i4>
  </property>
  <property fmtid="{D5CDD505-2E9C-101B-9397-08002B2CF9AE}" pid="3" name="_NewReviewCycle">
    <vt:lpwstr/>
  </property>
  <property fmtid="{D5CDD505-2E9C-101B-9397-08002B2CF9AE}" pid="4" name="_EmailSubject">
    <vt:lpwstr>Updated Timesheet</vt:lpwstr>
  </property>
  <property fmtid="{D5CDD505-2E9C-101B-9397-08002B2CF9AE}" pid="5" name="_AuthorEmail">
    <vt:lpwstr>Marie.Geoghegan@enterprise-ireland.com</vt:lpwstr>
  </property>
  <property fmtid="{D5CDD505-2E9C-101B-9397-08002B2CF9AE}" pid="6" name="_AuthorEmailDisplayName">
    <vt:lpwstr>Geoghegan, Marie</vt:lpwstr>
  </property>
  <property fmtid="{D5CDD505-2E9C-101B-9397-08002B2CF9AE}" pid="7" name="_PreviousAdHocReviewCycleID">
    <vt:i4>-2046444962</vt:i4>
  </property>
</Properties>
</file>